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zwemfed.sharepoint.com/sites/Administratief/Gedeelde  documenten/Algemene Vergadering/2025/doc website/"/>
    </mc:Choice>
  </mc:AlternateContent>
  <xr:revisionPtr revIDLastSave="57" documentId="8_{54E0372F-B54A-4EB2-8D28-127CA5BD6B02}" xr6:coauthVersionLast="47" xr6:coauthVersionMax="47" xr10:uidLastSave="{2B79882B-6330-49E7-A9A3-275DB8653400}"/>
  <bookViews>
    <workbookView xWindow="0" yWindow="-16320" windowWidth="29040" windowHeight="15720" xr2:uid="{00000000-000D-0000-FFFF-FFFF00000000}"/>
  </bookViews>
  <sheets>
    <sheet name="begroting2025" sheetId="11" r:id="rId1"/>
    <sheet name="legende" sheetId="7" r:id="rId2"/>
    <sheet name="SD1" sheetId="1" r:id="rId3"/>
    <sheet name="SD2" sheetId="4" r:id="rId4"/>
    <sheet name="SD3" sheetId="5" r:id="rId5"/>
    <sheet name="SD4" sheetId="6" r:id="rId6"/>
  </sheets>
  <externalReferences>
    <externalReference r:id="rId7"/>
    <externalReference r:id="rId8"/>
  </externalReferences>
  <definedNames>
    <definedName name="lst_programmas">[1]Conc_Lst!$L$2:INDEX([1]Conc_Lst!$L$2:'[1]Conc_Lst'!$L$1490, COUNTA([1]Conc_Lst!$L$2:'[1]Conc_Lst'!$L$1490), 1 )</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6" l="1"/>
  <c r="Q4" i="5"/>
  <c r="P4" i="5"/>
  <c r="Q31" i="4"/>
  <c r="P31" i="4"/>
  <c r="W32" i="4" s="1"/>
  <c r="Q40" i="4" l="1"/>
  <c r="P40" i="4"/>
  <c r="Q4" i="4"/>
  <c r="P4" i="4"/>
  <c r="Q4" i="1"/>
  <c r="P4" i="1"/>
  <c r="E42" i="11"/>
  <c r="D41" i="11"/>
  <c r="C41" i="11"/>
  <c r="E40" i="11"/>
  <c r="E39" i="11"/>
  <c r="D38" i="11"/>
  <c r="E38" i="11" s="1"/>
  <c r="C38" i="11"/>
  <c r="C37" i="11"/>
  <c r="E37" i="11" s="1"/>
  <c r="C36" i="11"/>
  <c r="E36" i="11" s="1"/>
  <c r="D35" i="11"/>
  <c r="D33" i="11" s="1"/>
  <c r="C34" i="11"/>
  <c r="E34" i="11" s="1"/>
  <c r="E32" i="11"/>
  <c r="E31" i="11"/>
  <c r="E30" i="11"/>
  <c r="E29" i="11"/>
  <c r="E28" i="11"/>
  <c r="E27" i="11"/>
  <c r="D26" i="11"/>
  <c r="C26" i="11"/>
  <c r="E25" i="11"/>
  <c r="E24" i="11"/>
  <c r="E23" i="11"/>
  <c r="E22" i="11"/>
  <c r="E21" i="11"/>
  <c r="E20" i="11"/>
  <c r="E19" i="11"/>
  <c r="E18" i="11"/>
  <c r="E17" i="11"/>
  <c r="E16" i="11"/>
  <c r="E15" i="11"/>
  <c r="E14" i="11"/>
  <c r="E13" i="11"/>
  <c r="E12" i="11"/>
  <c r="E11" i="11"/>
  <c r="E10" i="11"/>
  <c r="E9" i="11"/>
  <c r="E8" i="11"/>
  <c r="D7" i="11"/>
  <c r="C7" i="11"/>
  <c r="E6" i="11"/>
  <c r="E5" i="11"/>
  <c r="E4" i="11"/>
  <c r="D3" i="11"/>
  <c r="C3" i="11"/>
  <c r="R21" i="6"/>
  <c r="T21" i="6" s="1"/>
  <c r="V21" i="6" s="1"/>
  <c r="R4" i="6"/>
  <c r="T4" i="6" s="1"/>
  <c r="V4" i="6" s="1"/>
  <c r="W4" i="5"/>
  <c r="V4" i="5"/>
  <c r="U4" i="5"/>
  <c r="T4" i="5"/>
  <c r="S4" i="5"/>
  <c r="R4" i="5"/>
  <c r="E7" i="11" l="1"/>
  <c r="E26" i="11"/>
  <c r="E41" i="11"/>
  <c r="E3" i="11"/>
  <c r="E35" i="11"/>
  <c r="D2" i="11"/>
  <c r="C33" i="11"/>
  <c r="C2" i="11" s="1"/>
  <c r="W31" i="4"/>
  <c r="U31" i="4"/>
  <c r="S24" i="4"/>
  <c r="U24" i="4" s="1"/>
  <c r="R24" i="4"/>
  <c r="T24" i="4" s="1"/>
  <c r="V20" i="4"/>
  <c r="T20" i="4"/>
  <c r="T14" i="4"/>
  <c r="V14" i="4" s="1"/>
  <c r="S14" i="4"/>
  <c r="U14" i="4" s="1"/>
  <c r="W14" i="4" s="1"/>
  <c r="R14" i="4"/>
  <c r="R4" i="4"/>
  <c r="S4" i="4"/>
  <c r="T4" i="4"/>
  <c r="U4" i="4"/>
  <c r="V4" i="4"/>
  <c r="W4" i="4"/>
  <c r="T6" i="4"/>
  <c r="S4" i="1"/>
  <c r="S3" i="1" s="1"/>
  <c r="R4" i="1"/>
  <c r="T4" i="1" s="1"/>
  <c r="V4" i="1" s="1"/>
  <c r="S31" i="4"/>
  <c r="R31" i="4"/>
  <c r="T31" i="4" s="1"/>
  <c r="V31" i="4" s="1"/>
  <c r="W24" i="4" l="1"/>
  <c r="V24" i="4"/>
  <c r="U4" i="1"/>
  <c r="W4" i="1" s="1"/>
  <c r="E33" i="11"/>
  <c r="E2" i="11" s="1"/>
  <c r="R14" i="1"/>
  <c r="T14" i="1" s="1"/>
  <c r="V14" i="1" s="1"/>
  <c r="R9" i="1"/>
  <c r="T9" i="1" s="1"/>
  <c r="V9" i="1" s="1"/>
  <c r="R3" i="1" l="1"/>
  <c r="AE18" i="5"/>
  <c r="AD18" i="5"/>
  <c r="AC18" i="5"/>
  <c r="AB18" i="5"/>
  <c r="AA18" i="5"/>
  <c r="Z18" i="5"/>
  <c r="Y18" i="5"/>
  <c r="X18" i="5"/>
  <c r="W18" i="5"/>
  <c r="U18" i="5"/>
  <c r="S18" i="5"/>
  <c r="Q18" i="5"/>
  <c r="P18" i="5"/>
  <c r="AE4" i="5"/>
  <c r="AD4" i="5"/>
  <c r="AD3" i="5" s="1"/>
  <c r="AC4" i="5"/>
  <c r="AC3" i="5" s="1"/>
  <c r="AB4" i="5"/>
  <c r="AB3" i="5" s="1"/>
  <c r="AA4" i="5"/>
  <c r="Z4" i="5"/>
  <c r="Y4" i="5"/>
  <c r="X4" i="5"/>
  <c r="V3" i="5"/>
  <c r="T3" i="5"/>
  <c r="R3" i="5"/>
  <c r="P3" i="5"/>
  <c r="AE26" i="6"/>
  <c r="AD26" i="6"/>
  <c r="AC26" i="6"/>
  <c r="AB26" i="6"/>
  <c r="AA26" i="6"/>
  <c r="Z26" i="6"/>
  <c r="Y26" i="6"/>
  <c r="X26" i="6"/>
  <c r="W26" i="6"/>
  <c r="U26" i="6"/>
  <c r="S26" i="6"/>
  <c r="Q26" i="6"/>
  <c r="AE21" i="6"/>
  <c r="AD21" i="6"/>
  <c r="AC21" i="6"/>
  <c r="AB21" i="6"/>
  <c r="AA21" i="6"/>
  <c r="Z21" i="6"/>
  <c r="Y21" i="6"/>
  <c r="X21" i="6"/>
  <c r="W21" i="6"/>
  <c r="U21" i="6"/>
  <c r="S21" i="6"/>
  <c r="Q21" i="6"/>
  <c r="AE16" i="6"/>
  <c r="AD16" i="6"/>
  <c r="AC16" i="6"/>
  <c r="AB16" i="6"/>
  <c r="AA16" i="6"/>
  <c r="Z16" i="6"/>
  <c r="Y16" i="6"/>
  <c r="X16" i="6"/>
  <c r="V16" i="6"/>
  <c r="T16" i="6"/>
  <c r="R16" i="6"/>
  <c r="P16" i="6"/>
  <c r="AE10" i="6"/>
  <c r="AD10" i="6"/>
  <c r="AC10" i="6"/>
  <c r="AB10" i="6"/>
  <c r="AA10" i="6"/>
  <c r="Z10" i="6"/>
  <c r="Y10" i="6"/>
  <c r="X10" i="6"/>
  <c r="W10" i="6"/>
  <c r="V10" i="6"/>
  <c r="U10" i="6"/>
  <c r="T10" i="6"/>
  <c r="S10" i="6"/>
  <c r="R10" i="6"/>
  <c r="Q10" i="6"/>
  <c r="P10" i="6"/>
  <c r="AE4" i="6"/>
  <c r="AD4" i="6"/>
  <c r="AC4" i="6"/>
  <c r="AC3" i="6" s="1"/>
  <c r="AB4" i="6"/>
  <c r="AA4" i="6"/>
  <c r="Z4" i="6"/>
  <c r="Y4" i="6"/>
  <c r="X4" i="6"/>
  <c r="X3" i="6" s="1"/>
  <c r="W4" i="6"/>
  <c r="U4" i="6"/>
  <c r="S4" i="6"/>
  <c r="Q4" i="6"/>
  <c r="Q3" i="6" s="1"/>
  <c r="AE25" i="5"/>
  <c r="AD25" i="5"/>
  <c r="AC25" i="5"/>
  <c r="AB25" i="5"/>
  <c r="AA25" i="5"/>
  <c r="Z25" i="5"/>
  <c r="Y25" i="5"/>
  <c r="X25" i="5"/>
  <c r="AE22" i="5"/>
  <c r="AD22" i="5"/>
  <c r="AC22" i="5"/>
  <c r="AB22" i="5"/>
  <c r="AA22" i="5"/>
  <c r="Z22" i="5"/>
  <c r="Y22" i="5"/>
  <c r="X22" i="5"/>
  <c r="W22" i="5"/>
  <c r="U22" i="5"/>
  <c r="S22" i="5"/>
  <c r="Q22" i="5"/>
  <c r="AE9" i="5"/>
  <c r="AD9" i="5"/>
  <c r="AC9" i="5"/>
  <c r="AB9" i="5"/>
  <c r="AA9" i="5"/>
  <c r="Z9" i="5"/>
  <c r="Y9" i="5"/>
  <c r="X9" i="5"/>
  <c r="W9" i="5"/>
  <c r="W3" i="5" s="1"/>
  <c r="U9" i="5"/>
  <c r="U3" i="5" s="1"/>
  <c r="S9" i="5"/>
  <c r="S3" i="5" s="1"/>
  <c r="Q9" i="5"/>
  <c r="Q3" i="5" s="1"/>
  <c r="AE13" i="5"/>
  <c r="AD13" i="5"/>
  <c r="AC13" i="5"/>
  <c r="AB13" i="5"/>
  <c r="AA13" i="5"/>
  <c r="Z13" i="5"/>
  <c r="Y13" i="5"/>
  <c r="X13" i="5"/>
  <c r="W13" i="5"/>
  <c r="U13" i="5"/>
  <c r="S13" i="5"/>
  <c r="Q13" i="5"/>
  <c r="X24" i="4"/>
  <c r="Y24" i="4"/>
  <c r="Z24" i="4"/>
  <c r="AA24" i="4"/>
  <c r="AB24" i="4"/>
  <c r="AC24" i="4"/>
  <c r="AD24" i="4"/>
  <c r="AE24" i="4"/>
  <c r="Y31" i="4"/>
  <c r="Z31" i="4"/>
  <c r="AA31" i="4"/>
  <c r="AB31" i="4"/>
  <c r="AC31" i="4"/>
  <c r="AD31" i="4"/>
  <c r="AE31" i="4"/>
  <c r="Q20" i="4"/>
  <c r="S20" i="4"/>
  <c r="U20" i="4"/>
  <c r="W20" i="4"/>
  <c r="X20" i="4"/>
  <c r="Y20" i="4"/>
  <c r="Z20" i="4"/>
  <c r="AA20" i="4"/>
  <c r="AB20" i="4"/>
  <c r="AC20" i="4"/>
  <c r="AD20" i="4"/>
  <c r="AE20" i="4"/>
  <c r="P20" i="4"/>
  <c r="Q8" i="4"/>
  <c r="R8" i="4"/>
  <c r="S8" i="4"/>
  <c r="T8" i="4"/>
  <c r="U8" i="4"/>
  <c r="V8" i="4"/>
  <c r="W8" i="4"/>
  <c r="X8" i="4"/>
  <c r="Y8" i="4"/>
  <c r="Z8" i="4"/>
  <c r="AA8" i="4"/>
  <c r="AB8" i="4"/>
  <c r="AC8" i="4"/>
  <c r="AD8" i="4"/>
  <c r="AE8" i="4"/>
  <c r="P8" i="4"/>
  <c r="X14" i="4"/>
  <c r="Y14" i="4"/>
  <c r="Z14" i="4"/>
  <c r="AA14" i="4"/>
  <c r="AB14" i="4"/>
  <c r="AC14" i="4"/>
  <c r="AD14" i="4"/>
  <c r="AE14" i="4"/>
  <c r="AE4" i="4"/>
  <c r="AD4" i="4"/>
  <c r="AC4" i="4"/>
  <c r="AB4" i="4"/>
  <c r="AA4" i="4"/>
  <c r="Z4" i="4"/>
  <c r="Y4" i="4"/>
  <c r="X4" i="4"/>
  <c r="Q14" i="1"/>
  <c r="S14" i="1"/>
  <c r="U14" i="1"/>
  <c r="W14" i="1"/>
  <c r="X14" i="1"/>
  <c r="Y14" i="1"/>
  <c r="Y3" i="1" s="1"/>
  <c r="Z14" i="1"/>
  <c r="AA14" i="1"/>
  <c r="AB14" i="1"/>
  <c r="AC14" i="1"/>
  <c r="AD14" i="1"/>
  <c r="AE14" i="1"/>
  <c r="Q9" i="1"/>
  <c r="Q3" i="1" s="1"/>
  <c r="S9" i="1"/>
  <c r="U9" i="1"/>
  <c r="W9" i="1"/>
  <c r="W3" i="1" s="1"/>
  <c r="X9" i="1"/>
  <c r="Y9" i="1"/>
  <c r="Z9" i="1"/>
  <c r="AA9" i="1"/>
  <c r="AB9" i="1"/>
  <c r="AC9" i="1"/>
  <c r="AD9" i="1"/>
  <c r="AE9" i="1"/>
  <c r="T3" i="1"/>
  <c r="U3" i="1"/>
  <c r="X4" i="1"/>
  <c r="Y4" i="1"/>
  <c r="Z4" i="1"/>
  <c r="AA4" i="1"/>
  <c r="AA3" i="1" s="1"/>
  <c r="AB4" i="1"/>
  <c r="AB3" i="1" s="1"/>
  <c r="AC4" i="1"/>
  <c r="AD4" i="1"/>
  <c r="AE4" i="1"/>
  <c r="AE3" i="5" l="1"/>
  <c r="Y3" i="5"/>
  <c r="Z3" i="5"/>
  <c r="X3" i="5"/>
  <c r="AA3" i="5"/>
  <c r="AD3" i="6"/>
  <c r="AE3" i="6"/>
  <c r="Y3" i="6"/>
  <c r="Z3" i="6"/>
  <c r="AA3" i="6"/>
  <c r="W3" i="6"/>
  <c r="S3" i="6"/>
  <c r="T3" i="6"/>
  <c r="U3" i="6"/>
  <c r="R3" i="6"/>
  <c r="Q3" i="4"/>
  <c r="R3" i="4"/>
  <c r="T3" i="4"/>
  <c r="Y3" i="4"/>
  <c r="S3" i="4"/>
  <c r="Z3" i="4"/>
  <c r="X3" i="1"/>
  <c r="V3" i="1"/>
  <c r="AE3" i="1"/>
  <c r="Z3" i="1"/>
  <c r="AD3" i="1"/>
  <c r="AC3" i="1"/>
  <c r="P3" i="1"/>
  <c r="AB3" i="4"/>
  <c r="V3" i="4"/>
  <c r="W3" i="4"/>
  <c r="AC3" i="4"/>
  <c r="AD3" i="4"/>
  <c r="AE3" i="4"/>
  <c r="U3" i="4"/>
  <c r="AA3" i="4"/>
  <c r="X3" i="4"/>
  <c r="AB3" i="6"/>
  <c r="V3" i="6"/>
  <c r="P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tc={46CFEBF1-9259-4EC6-8579-33A73BED7C61}</author>
    <author>tc={E377E0D9-F28E-4DAB-9BAC-5BBCCD1E2A8B}</author>
  </authors>
  <commentList>
    <comment ref="D25" authorId="0" shapeId="0" xr:uid="{46CFEBF1-9259-4EC6-8579-33A73BED7C61}">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@Wouter Van Eester : kan jij hier een indicatie geven van aantallen?
Beantwoorden:
    Gezien we hier boven al 10 evenementen hebben is er niet veel ruimte meer… Ik stel voor om bij SD2 OD3 A2.3.5 het aantal te laten zakken zodat er ruimte is voor 4 evenementen. </t>
      </text>
    </comment>
    <comment ref="D26" authorId="1" shapeId="0" xr:uid="{E377E0D9-F28E-4DAB-9BAC-5BBCCD1E2A8B}">
      <text>
        <t>[Opmerkingenthread]
U kunt deze opmerkingenthread lezen in uw versie van Excel. Eventuele wijzigingen aan de thread gaan echter verloren als het bestand wordt geopend in een nieuwere versie van Excel. Meer informatie: https://go.microsoft.com/fwlink/?linkid=870924
Opmerking:
    Intern -&gt; vast bedrag voor promotie (hier laten staan voor ad-hoc)</t>
      </text>
    </comment>
  </commentList>
</comments>
</file>

<file path=xl/sharedStrings.xml><?xml version="1.0" encoding="utf-8"?>
<sst xmlns="http://schemas.openxmlformats.org/spreadsheetml/2006/main" count="1126" uniqueCount="404">
  <si>
    <t>ZWEMFED</t>
  </si>
  <si>
    <t>Timing</t>
  </si>
  <si>
    <t>Status uitvoering actie / doelstelling</t>
  </si>
  <si>
    <t>Begroting</t>
  </si>
  <si>
    <t>Status resultatenrekening</t>
  </si>
  <si>
    <t>SD</t>
  </si>
  <si>
    <t>OD</t>
  </si>
  <si>
    <t>Actie</t>
  </si>
  <si>
    <t>Omschrijving</t>
  </si>
  <si>
    <t>Indicator</t>
  </si>
  <si>
    <t>Verantw</t>
  </si>
  <si>
    <t>Ana-lytische code</t>
  </si>
  <si>
    <t>kosten
2025</t>
  </si>
  <si>
    <t>opbrengsten
2025</t>
  </si>
  <si>
    <t>kosten
2026</t>
  </si>
  <si>
    <t>opbrengsten
2026</t>
  </si>
  <si>
    <t>kosten
2027</t>
  </si>
  <si>
    <t>opbrengsten
2027</t>
  </si>
  <si>
    <t>kosten
2028</t>
  </si>
  <si>
    <t>opbrengsten
2028</t>
  </si>
  <si>
    <t>SD01</t>
  </si>
  <si>
    <t>Hilde</t>
  </si>
  <si>
    <t>OD01</t>
  </si>
  <si>
    <t>A.1.1.1</t>
  </si>
  <si>
    <t>Zwemfed verbetert Aquality systematsch inzake gebruiksvriendelijkheid, informatief vermogen voor haar zelf en als stimulatietool voor het organisatorisch vermogen van de clubs.  Die performantie moet jaarlijks substantieel stijgen.</t>
  </si>
  <si>
    <t>X</t>
  </si>
  <si>
    <t>A.1.1.2</t>
  </si>
  <si>
    <t>Zwemfed organiseert 3x/jaar (op min. 2 locaties) een workshop (1 item is telkens gericht op korte termijn en 1 item is telkens gericht op langere termijn) die bijdragen aan de organisatiekracht van haar clubs.</t>
  </si>
  <si>
    <t>A.1.1.3</t>
  </si>
  <si>
    <t>Zwemfed informeert 4x/jaar haar clubs rond een specifiek item dat valt onder OD01.</t>
  </si>
  <si>
    <t>A.1.1.4</t>
  </si>
  <si>
    <t>Zwemfed informeert min. 5/jaar haar clubs over het creëren en in stand houden van een veilig sportklimaat en stelt tools ter beschikking om hier werk van te maken.</t>
  </si>
  <si>
    <t>OD002</t>
  </si>
  <si>
    <t>Pieterjan</t>
  </si>
  <si>
    <t>A.1.2.1</t>
  </si>
  <si>
    <t>Zwemfed overlegt, samen met haar lokale partners (clubs), met lokale besturen en pps om de infrastructuren optimaal te gebruiken i.f.v. de verdere ontwikkeling van de zwemsport in al haar disciplines.</t>
  </si>
  <si>
    <t>A.1.2.2</t>
  </si>
  <si>
    <t>Zwemfed overlegt (overkoepelend) met de profit sector en indien mogelijk met de overheid over mogelijke generieke maatregelen om de infrastructuren optimaal (organisatorisch en kwalitatief) te gebruiken.</t>
  </si>
  <si>
    <t>A.1.2.3</t>
  </si>
  <si>
    <t>Zwemfed neemt zelf initiatief om het zwemmen in open water te promoten en zal ook initiatieven ondersteunen die hierop inzetten.</t>
  </si>
  <si>
    <t>A.1.2.4</t>
  </si>
  <si>
    <t>OD003</t>
  </si>
  <si>
    <t>A.1.3.1</t>
  </si>
  <si>
    <t>Martine</t>
  </si>
  <si>
    <t>A.1.3.2</t>
  </si>
  <si>
    <t>A.1.3.3</t>
  </si>
  <si>
    <t>Zwemfed voorziet een provisie om te kunnen anticiperen op concrete, dringende (beleids)vragen en -maatregelen van clubs.</t>
  </si>
  <si>
    <t>SD02</t>
  </si>
  <si>
    <t>Inge</t>
  </si>
  <si>
    <t>A.2.1.1</t>
  </si>
  <si>
    <t>A.2.1.2</t>
  </si>
  <si>
    <t>Sven</t>
  </si>
  <si>
    <t>A.2.1.3</t>
  </si>
  <si>
    <t>OD02</t>
  </si>
  <si>
    <t>A.2.2.1</t>
  </si>
  <si>
    <t>A.2.2.2</t>
  </si>
  <si>
    <t xml:space="preserve">Zwemfed neemt concrete initiatieven om samenwerkingen te stimuleren tussen de verschillende clubs en sporttakken. </t>
  </si>
  <si>
    <t>A.2.2.3</t>
  </si>
  <si>
    <t>Zwemfed ontwikkelt in 2025 strategieën die aansluiten bij de behoeften en voorkeuren van jongeren (tieners) (boost je sportmodel) en communiceert en promoot deze in 2026  naar trainers/clubbestuurders.</t>
  </si>
  <si>
    <t>A.2.2.4</t>
  </si>
  <si>
    <t>Zwemfed onderzoekt in het eerste deel van de beleidsperiode welke initiatieven er genomen/uitgebreid kunnen worden i.f.v. levenslang sporten.</t>
  </si>
  <si>
    <t>A.2.2.5</t>
  </si>
  <si>
    <t>OD03</t>
  </si>
  <si>
    <t>A.2.3.1</t>
  </si>
  <si>
    <t>A.2.3.2</t>
  </si>
  <si>
    <t>A.2.3.3</t>
  </si>
  <si>
    <t>Zwemfed optimaliseert in het kader van het sportmodel de begeleidings- en wedstrijdconcepten voor waterpolo en  artistiek zwemmen.</t>
  </si>
  <si>
    <t>X wp</t>
  </si>
  <si>
    <t>x wp</t>
  </si>
  <si>
    <t xml:space="preserve">X az </t>
  </si>
  <si>
    <t>X az</t>
  </si>
  <si>
    <t>Pascale</t>
  </si>
  <si>
    <t>A.2.3.4</t>
  </si>
  <si>
    <t>A.2.3.5</t>
  </si>
  <si>
    <t>Zwemfed, al dan niet  i.s.m. clubs/partners, organiseert jaarlijks minimaal  20 wedstrijddagen gespreid over de verschillende sportdisciplines.</t>
  </si>
  <si>
    <t>Wouter</t>
  </si>
  <si>
    <t>OD04</t>
  </si>
  <si>
    <t>Mark</t>
  </si>
  <si>
    <t>A.2.4.1</t>
  </si>
  <si>
    <t>A.2.4.2</t>
  </si>
  <si>
    <t>A.2.4.3</t>
  </si>
  <si>
    <t>OD05</t>
  </si>
  <si>
    <t>Zwemfed promoot jaarlijks haar verschillende sporttakken waardoor de bekendheid, deelname en betrokkenheid bij deze sporttakken eind 2028 is toegenomen.</t>
  </si>
  <si>
    <t>Willem-Jan</t>
  </si>
  <si>
    <t>A.2.5.1</t>
  </si>
  <si>
    <t>Zwemfed organiseert jaarlijks minimum 2 breedtesportevents, ter promotie van haar sporttakken.</t>
  </si>
  <si>
    <t>0D05</t>
  </si>
  <si>
    <t>A.2.5.2</t>
  </si>
  <si>
    <t>A.2.5.3</t>
  </si>
  <si>
    <t>Zwemfed biedt de mogelijkheid om deel te nemen aan wedstrijden d.m.v. daglicenties voor specifieke doelgroepen.</t>
  </si>
  <si>
    <t>A.2.5.4</t>
  </si>
  <si>
    <t>Zwemfed ondersteunt en ontwikkelt op een gestructureerde wijze het hogeschoolzwemmen.</t>
  </si>
  <si>
    <t>A.2.5.5</t>
  </si>
  <si>
    <t>Zwemfed organiseert min. 1x/jaar een overlegplatform voor de verschillende doelgroepen binnen de sporttakken.</t>
  </si>
  <si>
    <t>A.2.5.6</t>
  </si>
  <si>
    <t>Zwemfed (her)bouwt - eenmaal het Sportmodel uitgetekend is - haar website, met het Sportmodel als basis.</t>
  </si>
  <si>
    <t>OD06</t>
  </si>
  <si>
    <t>Kian</t>
  </si>
  <si>
    <t>A.2.6.1</t>
  </si>
  <si>
    <t>Jaarlijkse organisatie i.s.m. VTS van 15-20 cursussen Initiator, 3-4 opleidingen Instructeur voor de sporttakken artistiek zwemmen, waterpolo en zwemmen. Daarnaast is er tweejaarlijks één opleiding trainer B en vierjaarlijks een Trainer A. Het aanbod wordt jaarlijks geëvalueerd.</t>
  </si>
  <si>
    <t>0D06</t>
  </si>
  <si>
    <t>A.2.6.2</t>
  </si>
  <si>
    <t>A.2.6.3</t>
  </si>
  <si>
    <t>A.2.6.4</t>
  </si>
  <si>
    <t>A.2.6.5</t>
  </si>
  <si>
    <t>A.2.6.6</t>
  </si>
  <si>
    <t>De jaarlijks georganiseerde opleidingen voor officials/jury, worden afgestemd op de finaliteit van de respectievelijke doelgroepen. (gedefinieerd in het sportmodel).</t>
  </si>
  <si>
    <t>Sportcomités / Inge</t>
  </si>
  <si>
    <t>A.2.6.7</t>
  </si>
  <si>
    <t>Zwemfed organiseert jaarlijks sporttakspecifieke bijscholingen.</t>
  </si>
  <si>
    <t>A.2.6.8</t>
  </si>
  <si>
    <t>Meer trainers naar de sport: Imago-campagne</t>
  </si>
  <si>
    <t>A.2.6.9</t>
  </si>
  <si>
    <t>Meer trainers naar de sport: Club-campagne</t>
  </si>
  <si>
    <t>A.2.6.10</t>
  </si>
  <si>
    <t>SD03</t>
  </si>
  <si>
    <t>Gretl</t>
  </si>
  <si>
    <t>A.3.1.1</t>
  </si>
  <si>
    <t xml:space="preserve">Zwemfed publiceert in 2025 een toegankelijke folder die ouders aanspoort om samen met hun kind voorbereidende oefeningen in het zwembad te doen terwijl ze wachten op officiële zwemlessen. (BF innovatie). </t>
  </si>
  <si>
    <t>A.3.1.2</t>
  </si>
  <si>
    <t>Morganne</t>
  </si>
  <si>
    <t>A.3.1.3</t>
  </si>
  <si>
    <t>Zwemfed blijft in de volgende beleidsperiode inzetten op de promotie en het up-to-date houden van het handboek leren zwemmen (inclusief de digitale module).</t>
  </si>
  <si>
    <t>A.3.1.5</t>
  </si>
  <si>
    <t>Zwemfed blijft zich in de periode 2025-2028 verder richten op het promoten en ondersteunen van de AquaFunDays.</t>
  </si>
  <si>
    <t>A.3.2.1</t>
  </si>
  <si>
    <t>Zwemfed ontwikkelt in 2025 een kwaliteitsscan om de huidige kwaliteit van zwemschoolwerkingen in kaart te brengen. Deze scan wordt vanaf 2026 uitgerold.</t>
  </si>
  <si>
    <t>A.3.2.2</t>
  </si>
  <si>
    <t>Zwemfed ontwikkelt een starterspakket voor zwemscholen met verschillende modules, waardoor clubs/organisaties zelf kunnen kiezen welke ondersteuning ze nodig hebben.</t>
  </si>
  <si>
    <t>A.3.2.3</t>
  </si>
  <si>
    <t>Eind 2028 staat het kind centraal in het zwemonderricht, door de inzet op een veilige leeromgeving met aandacht voor kwaliteit en plezierbeleving.</t>
  </si>
  <si>
    <t>A.3.3.1</t>
  </si>
  <si>
    <t>A.3.3.2</t>
  </si>
  <si>
    <t xml:space="preserve"> In het te ontwikkelen leerlingvolgsysteem zal er ook een module gemaakt worden rond communicatie naar ouders over de voortgang van het kind. </t>
  </si>
  <si>
    <t>A.3.3.3</t>
  </si>
  <si>
    <t>In het te ontwikkelen leerlingvolgsysteem zal er ook aandacht geschonken worden aan een kindgerichte communicatie.</t>
  </si>
  <si>
    <t>A.3.3.4</t>
  </si>
  <si>
    <t>Zwemfed ontwikkelt initiatieven om ouders actiever te betrekken bij het traject van leren zwemmen.</t>
  </si>
  <si>
    <t>A.3.4.1</t>
  </si>
  <si>
    <t>Zwemfed ontwikkelt en implementeert in 2026 een rekruteringskader om clubs te ondersteunen bij het aantrekken van lesgevers en ondersteunde medewerkers/vrijwilligers.</t>
  </si>
  <si>
    <t>A.3.4.2</t>
  </si>
  <si>
    <t>Zwemfed ontwikkelt en implementeert tegen 2028 een strategie om de retentie van lesgevers en ondersteundende medewerkers/vrijwilligers binnen een club te verhogen.  (bieden van trainingen/erkenning en doorgroeimogelijkheden om betrokkenheid en tevredenheid te verhogen).</t>
  </si>
  <si>
    <t>SD003</t>
  </si>
  <si>
    <t>A.3.4.3</t>
  </si>
  <si>
    <t>3.5.1</t>
  </si>
  <si>
    <t>Zwemfed en clubs/partners evalueren en optimaliseren samen de zwembadaccommodaties voor zwemlessen, vastgelegd in een bezettingsplan.</t>
  </si>
  <si>
    <t>3.5.2</t>
  </si>
  <si>
    <t>A.3.6.1</t>
  </si>
  <si>
    <t xml:space="preserve">A.3.6.2 </t>
  </si>
  <si>
    <t xml:space="preserve">A.3.6.3 </t>
  </si>
  <si>
    <t>A.3.6.4</t>
  </si>
  <si>
    <t>Zwemfed voert jaarlijks tijdens het voorjaar campagne rond het thema "Wat is kunnen zwemmen", gericht op heel Vlaanderen, om bewustwording te creëren over echte zwemvaardigheid.</t>
  </si>
  <si>
    <t>A.3.6.5</t>
  </si>
  <si>
    <t>Zwemfed vermarkt haar eigen producten om het leren zwemmen te ondersteunen en promoot deze jaarlijks richting de verschillende betrokken doelgroepen.</t>
  </si>
  <si>
    <t>SD04</t>
  </si>
  <si>
    <t>A.4.1.1</t>
  </si>
  <si>
    <t xml:space="preserve">Zwemfed organiseert minimaal één keer per jaar een gerichte bijeenkomst voor al haar teams met als doel de teamcohesie te versterken. </t>
  </si>
  <si>
    <t>A.4.1.2</t>
  </si>
  <si>
    <t>A.4.1.3</t>
  </si>
  <si>
    <t>A.4.1.4</t>
  </si>
  <si>
    <t>Zwemfed blijft in de beleidsperiode 2025-2028 aandacht besteden aan de realisatie van de code Goed bestuur.</t>
  </si>
  <si>
    <t>A.4.1.5</t>
  </si>
  <si>
    <t xml:space="preserve">Zwemfed zal concrete stappen ondernemen om tegen 2027 een billijke genderverdeling te bereiken in al haar comité's. </t>
  </si>
  <si>
    <t>A.4.2.1</t>
  </si>
  <si>
    <t>Zwemfed zet in op de optimalisatie van office 365.</t>
  </si>
  <si>
    <t>A.4.2.2</t>
  </si>
  <si>
    <t>De tool voor de ledenadministatie (assist) zal up-to-date gehouden worden gedurende de beleidsperiode 2025-2028.  Jaarlijks zal de functionaliteit van het systeem kritisch worden geëvalueerd.</t>
  </si>
  <si>
    <t>A.4.2.3</t>
  </si>
  <si>
    <r>
      <t>Tegen eind 2026 heeft zwemfed een digitaal platform voor ledenadministratie ontwikkeld en geïmplemeteerd waarmee ze een gedetailleerd en real-time inzicht verkrijgt in de ledenstructuur</t>
    </r>
    <r>
      <rPr>
        <sz val="11"/>
        <rFont val="Calibri"/>
        <family val="2"/>
        <scheme val="minor"/>
      </rPr>
      <t xml:space="preserve"> (meten van dropout jeugdsporters dan mogelijk).</t>
    </r>
  </si>
  <si>
    <t>A.4.2.4</t>
  </si>
  <si>
    <t>A.4.2.5</t>
  </si>
  <si>
    <t>A.4.3.1</t>
  </si>
  <si>
    <t>A.4.3.2</t>
  </si>
  <si>
    <t>Zwemfed onderzoekt manieren om de lidgelden/clubbijdrage toekomstbestendig te maken.  In 2026 zal dit model voorgesteld worden aan de leden, met invoering gepland voor 2027.</t>
  </si>
  <si>
    <t>A.4.3.3</t>
  </si>
  <si>
    <t xml:space="preserve">Zwemfed zal een gerichte campagne opzetten om naast vzw's ook andere soorten rechtspersonen aan te trekken als lid.  </t>
  </si>
  <si>
    <t>A.4.3.4</t>
  </si>
  <si>
    <t>In de komende vier jaar zal zwemfed actief op zoek gaan naar samenwerkingen met bedrijven die een toegevoegde waarde kunnen bieden aan de zwemfedleden.</t>
  </si>
  <si>
    <t>HIlde</t>
  </si>
  <si>
    <t>A.4.4.1</t>
  </si>
  <si>
    <t xml:space="preserve">Er wordt een "adviesorgaan veilig en gezond sporten" opgericht in het seizoen 2024-2025. </t>
  </si>
  <si>
    <t>A.4.4.2</t>
  </si>
  <si>
    <t>Zwemfed zorgt voor functionele gedragscodes voor de verschillende doelgroepen.</t>
  </si>
  <si>
    <t>A.4.4.3</t>
  </si>
  <si>
    <t>Doorheen de beleidsperiode wordt de regelgeving rond tucht, zonodig, geactualiseerd.</t>
  </si>
  <si>
    <t>A.4.4.4</t>
  </si>
  <si>
    <t>Doorheen de beleidsperiode kan regelgeving, na het advies van het adviesorgaan veilig en gezond sporten, aangepast worden aan de actuele noden.</t>
  </si>
  <si>
    <t>A.4.5.1</t>
  </si>
  <si>
    <t>A.4.5.2</t>
  </si>
  <si>
    <t>Zwemfed voorziet jaarlijks een bedrag voor de promotie van haar sporttakken.</t>
  </si>
  <si>
    <t>A.4.5.3</t>
  </si>
  <si>
    <t>A.4.5.4</t>
  </si>
  <si>
    <t>A.4.5.5</t>
  </si>
  <si>
    <t>Zwemfed verzamelt en deelt  jaarlijks relevante kennis inzake visie/waarden, financieel beheer, clubkaderwerking en ontwikkeling, veilig sportklimaat met haar clubs.</t>
  </si>
  <si>
    <t>Zwemfed</t>
  </si>
  <si>
    <t>Zwemfed heeft haar clubs ondersteund bij het vergroten van hun organisatiekracht</t>
  </si>
  <si>
    <t>Tegen eind 2028 realiseert Zwemfed samenwerkingen gerealiseerd met organisaties binnen en buiten de sportsector om gezamenlijke initiatieven te ontwikkelen, gericht op het optimaliseren van het gebruik van zweminfrastructuren in alle noodzakelijke aspecten.</t>
  </si>
  <si>
    <t xml:space="preserve"> Zwemfed zet jaarlijkse initiatieven op poten die de administratieve (plan)last bij haar aangesloten clubs verminderen en vereenvoudigen.</t>
  </si>
  <si>
    <t>Zwemfed heeft het sporttechnisch aanbod versterkt om zowel de competitieve als recreatieve sporters een hoogwaardig en inclusief sportprogramma te bieden, dat bijdraagt aan hun sportieve (ontwikkeling) groei en welzijn (uitgewerkt in het sportmodel).</t>
  </si>
  <si>
    <t>Zwemfed ondersteunt clubs in het formuleren en uitvoeren van een jeugdbeleid.</t>
  </si>
  <si>
    <t>Zwemfed zet in de komende beleidsperiode actief in op de verdere ontwikkeling van competitiesporten door het implementeren van gerichte programma's en initiatieven die talentidentificatie, opleiding en ondersteuning van atleten bevorderen</t>
  </si>
  <si>
    <t>Voor de start van het seizoen 2026-2027 is de topsportwerking integreert Zwemfed het sportieve aanbod waardoor de kwaliteit van de werking, in beide richtingen, verhoogd wordt en de verbinding met de breedtesport wordt versterkt.</t>
  </si>
  <si>
    <r>
      <t>Tegen het einde van de beleidsperiode verbetert of ontwikkelt zwemfed de noodzakelijke</t>
    </r>
    <r>
      <rPr>
        <i/>
        <sz val="11"/>
        <color rgb="FF006FB7"/>
        <rFont val="Calibri"/>
        <family val="2"/>
        <scheme val="minor"/>
      </rPr>
      <t xml:space="preserve"> tools om de interne werking te optimaliseren. </t>
    </r>
  </si>
  <si>
    <t>Bij aanvang van het seizoen 2026-2027 maken 60% van de clubs met een jeugdwerking binnen de Zwemfed gebruik van het jeugdsportfonds. Doelstelling voor 2028 is 70%.</t>
  </si>
  <si>
    <t>In de beleidsperiode 2025-2028 zet Zwemfed succesvol in op het verhogen van de participatiegraad van jeugdsporters in alle disciplines.</t>
  </si>
  <si>
    <t>Ondermeer samen met VTS organiseert Zwemfed opleidingen en bijscholingen voor het sporttechnisch kader.</t>
  </si>
  <si>
    <t>In het kader van het nieuwe sportmodel herwerkt Zwemfed (afdelingen topsport en breedtesport) haar eigen meerjarenplanning in functie van topsport, maar ook van breedtesport en recreasport "zwemmen".</t>
  </si>
  <si>
    <t>In de beleidsperiode 2025-2028 ontwikkelt en versterkt Zwemfed (digitale) tools  om het managen van een zwemschool efficiënter en rendabel te maken, waarbij minimaal 60% van de club deze tools gebruikt.</t>
  </si>
  <si>
    <t>Jaarlijks publiceert en implementeert Zwemfed pedagogische richtlijnen om een kindgerichte, veilige en plezierige leeromgeving te waarborgen.</t>
  </si>
  <si>
    <t>Eind 2028 heeft Zwemfed een gestructureerd opleidingsplan voor de ontwikkeling en behoud van het noodzakelijke kader voor performant zwemonderricht.</t>
  </si>
  <si>
    <t>In de beleidsperiode 2025-2028 ondersteunt Zwemfed haar partners om het gebruik van zweminfrastructuur in functie van het zwemonderricht te optimaliseren</t>
  </si>
  <si>
    <t>Binnen de beleidsperiode 2025-2028 voert Zwemfed elk kwartaal gerichte communicatiecampagnes om het aanbod "leren zwemmen" blijvend in de kijker te zetten.</t>
  </si>
  <si>
    <t>Zwemfed informeert jaarlijks zwemclubs over de manieren waarop Zwemfed hen kan ondersteunen bij het organiseren van zwemlessen.</t>
  </si>
  <si>
    <t>Zwemfed informeert jaarlijks partners en belanghebbenden over de manieren waarop Zwemfed hen kan ondersteunen bij het bevorderen van zwemvaardigheid.</t>
  </si>
  <si>
    <t>Zwemfed trekt tegen 2028 10% nieuwe verenigingen aan door kwaliteitsvolle ondersteuning te bieden en een aantrekkelijk lidmaatschapsaanbod te creëren.</t>
  </si>
  <si>
    <t>Zwemfed zet voor de beleidsperiode 2025-2028 haar inzet voor een gezonde en veilige omgeving voor alle actoren voort.</t>
  </si>
  <si>
    <t>Zwemfed zet  i.s.m. partners in op het bekendmaken van "need to know" en goodpractices bij het bouwen van zwembaden</t>
  </si>
  <si>
    <t>Samen met een werkgroep en assist stelt Zwemfed in 2025 de prioriteiten vast om de administratieve planlast te reduceren en een gestructureerde volgorde voor de uitvoering van deze prioriteiten opstellen.  Vanaf 2026 is er een aantoonbare realisatie van concrete verbeteringen op dat vlak.</t>
  </si>
  <si>
    <t>Jaarlijks organiseert Zwemfed minimaal één sessie  rond digitalisatie (ledenbeheer , Omira e.a.).</t>
  </si>
  <si>
    <t>Tijdens de beleidsperiode 2025-2028 zet Zwemfed in op de implementatie van haar jeugdsportvisie in het aanbod voor jeugdsporters. (Project boost je sportmodel)</t>
  </si>
  <si>
    <t>Bij de start van het seizoen 2026-2027 is het bestaand paco-concept herwerkt en is het geïntegreerd worden in het sportmodel. (Project Boost je sportmodel)</t>
  </si>
  <si>
    <t>Zwemfed integreert G-sport in haar reguliere werking vanaf de start van het seizoen 2026-2027.</t>
  </si>
  <si>
    <t>Zwemfed herwerkt het bestaande wedstrijdaanbod/wedstrijdkalender/wedstrijdconcepten in de beleidsperiode 2025-2028 voor de sporttak zwemmen. (project boost je sportmodel)</t>
  </si>
  <si>
    <t>Zwemfed organiseert jaarlijks het Swim Academy-programma dat gericht is op talentidentificatie en het bieden van ondersteuning aan clubcoaches (integratie sportmodel).</t>
  </si>
  <si>
    <t>Zwemfed neemt jaarlijks een initiatief  om de sporttechnische kwaliteit van de clubs die schoonspringen aanbieden, te versterken.</t>
  </si>
  <si>
    <t>Zwemfed stemt de bestaande prestatieleerlijnen  systematisch af op het internationaal niveau.</t>
  </si>
  <si>
    <t>Zwemfed organiseert vanaf 2026 jaarlijks een specifiek event/campagne/actie organiseren waarbij topsporters en hun coaches actief betrokken worden bij het ondersteunen en promoten van breedtesportactiviteiten.</t>
  </si>
  <si>
    <t>Zwemfed organiseert jaarlijks een bewustwordingsactiviteit rond veilig sportklimaat  met en voor de topsportwerking.</t>
  </si>
  <si>
    <t>Zwemfed voorziet jaarlijks een provisie  om haar verschillende sporttakken te promoten.</t>
  </si>
  <si>
    <t>Elk jaar is er aandacht voor (gedeeltelijke) revisie en het up to date houden van de cursustekst en het opleidingsstramien, voor artistiek zwemmen en waterpolo hangt dit af van de mogelijke inbreng van externe expertise.</t>
  </si>
  <si>
    <t>Zwemfed organiseert voor het eerst een cursurs voor Initiator Aquafitness. Deze opleiding en cursustekst wordt geëvalueerd en bijgestuurd (2025-2027).</t>
  </si>
  <si>
    <t>Zwemfed ontwikkelt een module  (app) die de ouders de nodige tools/kennis geeft om samen met hun kind oefeningen in het zwembad te doen terwijl ze wachten op officiële zwemlessen. (BF innovatie)</t>
  </si>
  <si>
    <t>In de beleidsperiode 2025-2028 ontwikkelt en implementeert Zwemfed een leerlingvolgsysteem.</t>
  </si>
  <si>
    <t>Zwemfed past haar huidige aanbod van bijscholingen aan aan de actuele behoeften van clubs en partners. Vervolgens zal het vernieuwde aanbod actief gepromoot en op de markt gebracht worden om bredere deelname te stimuleren.</t>
  </si>
  <si>
    <t>Zwemfed zet in op het bekend maken van een gedifferentieerd lessenaanbod om beter in te spelen op de diverse behoeften van de maatschappij.  Zwemfed ondersteunt clubs  bij de implementatie ervan.</t>
  </si>
  <si>
    <t>Zwemfed sensibiliseert jaarlijks clubs sensibiliseren over effectieve communicatie met hun leden rond het leren zwemmen.</t>
  </si>
  <si>
    <t>Zwemfed houdt de competenties van het professioneel kader continu up-to-date.  Dit door het ontwikkelen en uitvoeren van  een ontwikkelplan (GroeiKompas) voor elke medewerker.</t>
  </si>
  <si>
    <t>In 2025 gebeurt er een herziening en optimalisatie van het intern reglement en de RACI structuur.</t>
  </si>
  <si>
    <t>Zwemfed ontwikkelt een toekomstgerichte structuur en cultuur die de interne werking optimaliseert en de samenwerking tussen alle teams versterkt</t>
  </si>
  <si>
    <t>Zwemfed ontwikkelt een customer journey  in 2025 om nieuwe verenigingen die zich wensen aan te sluiten, optimaal te begeleiden.</t>
  </si>
  <si>
    <t>In de tweede helft van de beleidsperiode 2025-2028 gaat zwemfed na of de samenwerking met meetmanager verbeterd kan worden i.f.v. duurzaamheid/automatisatie en/of er uitgekeken moet worden naar een alternatief.</t>
  </si>
  <si>
    <t>In 2025 wordt de eerste versie van Omira geïntroduceerd  bij de clubs. In 2026-2028 zal dit product verder geoptimaliseerd worden.</t>
  </si>
  <si>
    <t>Zwemfed organiseert jaarlijks startvergaderingen organiseren in elke regio.</t>
  </si>
  <si>
    <t>Tegen 2027 breidt zwemfed i.s.m. de regiocomité's de bestaande regiowerking uit zodat alle clubs een regionaal aanspreekpunt hebben (niet enkel competitiezwemmen).</t>
  </si>
  <si>
    <t>Zwemfed informeert jaarlijks haar stakeholders informeren over het gevoerd beleid waarbij de communicatie wordt afgestemd op de specifieke behoeften en voorkeuren van elke stakeholdergroep.</t>
  </si>
  <si>
    <t>Zwemfed richt voor de beleidsperiode 2025-2028 klankbordgroepen op voor beleidsfeedback</t>
  </si>
  <si>
    <t>Zwemfed heeft haar positie, samen met die van haar clubs, als dé expert op het gebied van leren zwemmen versterkt.</t>
  </si>
  <si>
    <t>Vanuit een holistische benadering ontwikkelt, optimaliseert en promoot Zwemfed de methodieken voor leren zwemmen verder.</t>
  </si>
  <si>
    <t>Zwemfed heeft haar interne werking geoptimaliseerd.</t>
  </si>
  <si>
    <t>Zwemfed  versterkt in 2025-2028 de interne communicatie en de externe communicatie met haar leden en stakeholders.</t>
  </si>
  <si>
    <t>Personen</t>
  </si>
  <si>
    <t>Functie</t>
  </si>
  <si>
    <t>Vloeberghen</t>
  </si>
  <si>
    <t>Leeten</t>
  </si>
  <si>
    <t>Van Grieken</t>
  </si>
  <si>
    <t>Vandamme</t>
  </si>
  <si>
    <t>Lambrechts</t>
  </si>
  <si>
    <t xml:space="preserve">Kian </t>
  </si>
  <si>
    <t>Vanluyten</t>
  </si>
  <si>
    <t>Verschoren</t>
  </si>
  <si>
    <t>Verbauwen</t>
  </si>
  <si>
    <t>Voornaam</t>
  </si>
  <si>
    <t>Naam</t>
  </si>
  <si>
    <t>Jeugdcoördinator</t>
  </si>
  <si>
    <t xml:space="preserve">Wouter </t>
  </si>
  <si>
    <t>Van Eester</t>
  </si>
  <si>
    <t>Langaskens</t>
  </si>
  <si>
    <t>BF jeugdsport</t>
  </si>
  <si>
    <t>A.2.6.11</t>
  </si>
  <si>
    <t>A.2.6.12</t>
  </si>
  <si>
    <t>A.2.6.13</t>
  </si>
  <si>
    <t xml:space="preserve">Omschrijving domein binnen de overige werking </t>
  </si>
  <si>
    <t xml:space="preserve">algemene werking </t>
  </si>
  <si>
    <t xml:space="preserve">topsport zwemmen </t>
  </si>
  <si>
    <t>topsport zwemmen</t>
  </si>
  <si>
    <t>S010100</t>
  </si>
  <si>
    <t>S010200</t>
  </si>
  <si>
    <t>S010300</t>
  </si>
  <si>
    <t>algemene werking</t>
  </si>
  <si>
    <t>kosten</t>
  </si>
  <si>
    <t>opbrengsten</t>
  </si>
  <si>
    <t>saldo</t>
  </si>
  <si>
    <t>1.1 Aquality/Workshop/GES</t>
  </si>
  <si>
    <t>Aquality/Workshop/GES</t>
  </si>
  <si>
    <t>1.2 infrastructeur/promotie OW</t>
  </si>
  <si>
    <t>promotie OW &amp; infrastructeur</t>
  </si>
  <si>
    <t>1.3  adm planlast</t>
  </si>
  <si>
    <t>verlaging planlast Clubs</t>
  </si>
  <si>
    <t>S020100</t>
  </si>
  <si>
    <t>2.1 BF jeugdsport</t>
  </si>
  <si>
    <t>2.2 paco</t>
  </si>
  <si>
    <t>S020200</t>
  </si>
  <si>
    <t>paco (volgend jaar volgens sportmodel)</t>
  </si>
  <si>
    <t>2.2 sportmodel</t>
  </si>
  <si>
    <t>FIN sportmodel</t>
  </si>
  <si>
    <t>2.3 competitie</t>
  </si>
  <si>
    <t>S020300</t>
  </si>
  <si>
    <t>waterpolo</t>
  </si>
  <si>
    <t>artistiek zwemmen</t>
  </si>
  <si>
    <t>schoonspringen</t>
  </si>
  <si>
    <t>zwemmen</t>
  </si>
  <si>
    <t>organisaties kampioenschappen zwemmen</t>
  </si>
  <si>
    <t>organisaties kampioenschappen open water</t>
  </si>
  <si>
    <t>organisaties kampioenschappen az</t>
  </si>
  <si>
    <t>2.4 integratie topsportwerking</t>
  </si>
  <si>
    <t>S020400</t>
  </si>
  <si>
    <t>sportmodel (2026)</t>
  </si>
  <si>
    <t>2.5 promoten sporttakken-recreatie</t>
  </si>
  <si>
    <t>S020500</t>
  </si>
  <si>
    <t>OW, recreantencircuit wp, universteit</t>
  </si>
  <si>
    <t>2.6 officials</t>
  </si>
  <si>
    <t>S020600</t>
  </si>
  <si>
    <t xml:space="preserve">2.6 officials </t>
  </si>
  <si>
    <t>open water</t>
  </si>
  <si>
    <t>2.6 sportspecifieke bijscholingen</t>
  </si>
  <si>
    <t>bijschonling opmaat, webinar, aquatics Conference</t>
  </si>
  <si>
    <t>2.6 Fin Meer trainers</t>
  </si>
  <si>
    <t>financiering laatste jaar</t>
  </si>
  <si>
    <t>2.6 BF kaderopleding</t>
  </si>
  <si>
    <t>BF Kaderopleiding</t>
  </si>
  <si>
    <t>3.1 methodieken leren zwemmen</t>
  </si>
  <si>
    <t>S030100</t>
  </si>
  <si>
    <t>boek, AFD, folder…</t>
  </si>
  <si>
    <t>3.1 BF innovatie</t>
  </si>
  <si>
    <t>BF Innovatie : App</t>
  </si>
  <si>
    <t>3.2 zwemschooltools</t>
  </si>
  <si>
    <t>S030200</t>
  </si>
  <si>
    <t>starterspakket</t>
  </si>
  <si>
    <t>3.3 pedagogische richtlijne &amp; ouders</t>
  </si>
  <si>
    <t>S030300</t>
  </si>
  <si>
    <t>richtlijnen &amp; ouders betrekken</t>
  </si>
  <si>
    <t>S030400</t>
  </si>
  <si>
    <t>3.5 zwemonderricht te optimaliseren</t>
  </si>
  <si>
    <t>S030500</t>
  </si>
  <si>
    <t>3.6 externe partners</t>
  </si>
  <si>
    <t>S030600</t>
  </si>
  <si>
    <t>4.1 interne werking</t>
  </si>
  <si>
    <t>S040100</t>
  </si>
  <si>
    <t>structuur intern/extern Zwemfed</t>
  </si>
  <si>
    <t>S040200</t>
  </si>
  <si>
    <t>4.3 lidmaatschap</t>
  </si>
  <si>
    <t>S040300</t>
  </si>
  <si>
    <t>clubbijdrage/lidgelden</t>
  </si>
  <si>
    <t>4.4 GES decreet</t>
  </si>
  <si>
    <t>S040400</t>
  </si>
  <si>
    <t>API, tuchtreglement</t>
  </si>
  <si>
    <t>4.5 communicatie intern/extern</t>
  </si>
  <si>
    <t>S040500</t>
  </si>
  <si>
    <t>startvergaderingen, regio, klankborden</t>
  </si>
  <si>
    <t>AW personeel</t>
  </si>
  <si>
    <t>loonkost</t>
  </si>
  <si>
    <t>Algemene Werking</t>
  </si>
  <si>
    <t>Topsport werking Zwemmen</t>
  </si>
  <si>
    <t xml:space="preserve">onkosten topsport </t>
  </si>
  <si>
    <t>B910</t>
  </si>
  <si>
    <t>B950</t>
  </si>
  <si>
    <t>B931</t>
  </si>
  <si>
    <t>B933</t>
  </si>
  <si>
    <t>B934</t>
  </si>
  <si>
    <t>B932</t>
  </si>
  <si>
    <t>B935</t>
  </si>
  <si>
    <t>B940</t>
  </si>
  <si>
    <t>momenteel DAZ</t>
  </si>
  <si>
    <t xml:space="preserve">Pieterjan </t>
  </si>
  <si>
    <t>Vangerven</t>
  </si>
  <si>
    <t>financiën &amp; Administratie</t>
  </si>
  <si>
    <t>leden-, cub- &amp; voordeelbeheer - Ethisch beleid</t>
  </si>
  <si>
    <t>Evenementen partnerships</t>
  </si>
  <si>
    <t>communicatie &amp; evenementen</t>
  </si>
  <si>
    <t>ondersteuning waterpolo, topsport zwemmen, officials</t>
  </si>
  <si>
    <t>DSKO - opleidingen</t>
  </si>
  <si>
    <t>leren zwemmen, zwembadbeleid</t>
  </si>
  <si>
    <t>zwemschoolontwikkeling en -werking</t>
  </si>
  <si>
    <t>Zwemmen, Open water, sportmodel, Ijsberen</t>
  </si>
  <si>
    <t>coördinator jeugdsport, talentontwikkeling</t>
  </si>
  <si>
    <t>Algemeen directeur - HR - TD AZ&amp;SS</t>
  </si>
  <si>
    <t xml:space="preserve">Mark </t>
  </si>
  <si>
    <t>Faber</t>
  </si>
  <si>
    <t>Technisch Directeur Zwemmen</t>
  </si>
  <si>
    <t xml:space="preserve">Brigitte </t>
  </si>
  <si>
    <t>Becue</t>
  </si>
  <si>
    <t>Louis</t>
  </si>
  <si>
    <t>Croenen</t>
  </si>
  <si>
    <t>Kauffmann</t>
  </si>
  <si>
    <t>Nils</t>
  </si>
  <si>
    <t>Audekerke</t>
  </si>
  <si>
    <t>Robbe</t>
  </si>
  <si>
    <t>Van Dessel</t>
  </si>
  <si>
    <t xml:space="preserve">Kevin </t>
  </si>
  <si>
    <t>Kuppens</t>
  </si>
  <si>
    <t>Louise</t>
  </si>
  <si>
    <t>Pieters</t>
  </si>
  <si>
    <t>Myrna</t>
  </si>
  <si>
    <t>van Duijven</t>
  </si>
  <si>
    <t>coach</t>
  </si>
  <si>
    <t>kracht-  en conditie</t>
  </si>
  <si>
    <t>Fysiotherapie</t>
  </si>
  <si>
    <t>Embedded scientist</t>
  </si>
  <si>
    <r>
      <t xml:space="preserve">Gedurende de beleidsperiode 2025-2028 participeert Zwemfed aan de </t>
    </r>
    <r>
      <rPr>
        <b/>
        <sz val="11"/>
        <color theme="1"/>
        <rFont val="Calibri"/>
        <family val="2"/>
        <scheme val="minor"/>
      </rPr>
      <t xml:space="preserve">beleidsfocus jeugdsport </t>
    </r>
    <r>
      <rPr>
        <sz val="11"/>
        <color theme="1"/>
        <rFont val="Calibri"/>
        <family val="2"/>
        <scheme val="minor"/>
      </rPr>
      <t>en stimuleert ze haar clubs maximaal om hier actief aan deel te nemen.</t>
    </r>
  </si>
  <si>
    <r>
      <t xml:space="preserve">Zwemfed rolt </t>
    </r>
    <r>
      <rPr>
        <sz val="11"/>
        <color theme="1"/>
        <rFont val="Calibri"/>
        <family val="2"/>
        <scheme val="minor"/>
      </rPr>
      <t>blended learning uit voor de initiator zwemmen in 2025. Dit traject wordt opgevolgd en bijgestuurd, waarna good practices de aanzet geven voor hogere niveaus (met als focus Instructeur Zwemmen) en/of artistiek zwemmen en waterpolo (2025-2028)</t>
    </r>
  </si>
  <si>
    <r>
      <t xml:space="preserve">Trainer B en Trainer A: </t>
    </r>
    <r>
      <rPr>
        <sz val="11"/>
        <color theme="1"/>
        <rFont val="Calibri"/>
        <family val="2"/>
        <scheme val="minor"/>
      </rPr>
      <t>screening huidige opleidingsstramien en cursustekst (2025-2027)</t>
    </r>
  </si>
  <si>
    <r>
      <t xml:space="preserve">Trainer B en Trainer A: </t>
    </r>
    <r>
      <rPr>
        <sz val="11"/>
        <color theme="1"/>
        <rFont val="Calibri"/>
        <family val="2"/>
        <scheme val="minor"/>
      </rPr>
      <t>remediëring huidige opleidingsstramien en cursustekst (2025-2027)</t>
    </r>
  </si>
  <si>
    <r>
      <t xml:space="preserve">De instroom en </t>
    </r>
    <r>
      <rPr>
        <sz val="11"/>
        <color theme="1"/>
        <rFont val="Calibri"/>
        <family val="2"/>
        <scheme val="minor"/>
      </rPr>
      <t>doorstroom in de opleidingen artistiek zwemmen, waterpolo en zwemmen wordt gemonitord en verhoogd</t>
    </r>
  </si>
  <si>
    <r>
      <t xml:space="preserve">Het </t>
    </r>
    <r>
      <rPr>
        <sz val="11"/>
        <color theme="1"/>
        <rFont val="Calibri"/>
        <family val="2"/>
        <scheme val="minor"/>
      </rPr>
      <t>docentenbeleid wordt systematisch verankerd en uitgebreid (coachingsbezoeken &amp; thematische werkgroepen)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</si>
</sst>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quot;€&quot;\ #,##0.00"/>
    <numFmt numFmtId="165" formatCode="#,##0.00\ &quot;€&quot;"/>
  </numFmts>
  <fonts count="27" x14ac:knownFonts="1">
    <font>
      <sz val="11"/>
      <color theme="1"/>
      <name val="Calibri"/>
      <family val="2"/>
      <scheme val="minor"/>
    </font>
    <font>
      <b/>
      <sz val="18"/>
      <color theme="1"/>
      <name val="Calibri"/>
      <family val="2"/>
      <scheme val="minor"/>
    </font>
    <font>
      <sz val="14"/>
      <color rgb="FF000000"/>
      <name val="Calibri"/>
      <family val="2"/>
      <scheme val="minor"/>
    </font>
    <font>
      <sz val="11"/>
      <color rgb="FF000000"/>
      <name val="Calibri"/>
      <family val="2"/>
      <scheme val="minor"/>
    </font>
    <font>
      <sz val="11"/>
      <name val="Calibri"/>
      <family val="2"/>
      <scheme val="minor"/>
    </font>
    <font>
      <sz val="9"/>
      <color rgb="FF000000"/>
      <name val="Calibri"/>
      <family val="2"/>
      <scheme val="minor"/>
    </font>
    <font>
      <b/>
      <sz val="11"/>
      <color rgb="FFFFFFFF"/>
      <name val="Calibri"/>
      <family val="2"/>
      <scheme val="minor"/>
    </font>
    <font>
      <b/>
      <sz val="11"/>
      <color rgb="FF000000"/>
      <name val="Calibri"/>
      <family val="2"/>
      <scheme val="minor"/>
    </font>
    <font>
      <b/>
      <sz val="8"/>
      <color rgb="FF000000"/>
      <name val="Calibri"/>
      <family val="2"/>
      <scheme val="minor"/>
    </font>
    <font>
      <i/>
      <sz val="11"/>
      <color rgb="FF000000"/>
      <name val="Calibri"/>
      <family val="2"/>
      <scheme val="minor"/>
    </font>
    <font>
      <sz val="8"/>
      <color rgb="FF000000"/>
      <name val="Calibri"/>
      <family val="2"/>
      <scheme val="minor"/>
    </font>
    <font>
      <i/>
      <sz val="11"/>
      <color rgb="FF0F4761"/>
      <name val="Aptos"/>
      <family val="2"/>
    </font>
    <font>
      <sz val="8"/>
      <name val="Calibri"/>
      <family val="2"/>
      <scheme val="minor"/>
    </font>
    <font>
      <i/>
      <sz val="11"/>
      <color rgb="FF006FB7"/>
      <name val="Aptos"/>
      <family val="2"/>
    </font>
    <font>
      <i/>
      <sz val="11"/>
      <color rgb="FF006FB7"/>
      <name val="Calibri"/>
      <family val="2"/>
      <scheme val="minor"/>
    </font>
    <font>
      <i/>
      <sz val="11"/>
      <color rgb="FF0F4761"/>
      <name val="Aptos"/>
      <family val="1"/>
    </font>
    <font>
      <b/>
      <sz val="11"/>
      <color theme="1"/>
      <name val="Calibri"/>
      <family val="2"/>
      <scheme val="minor"/>
    </font>
    <font>
      <sz val="10"/>
      <name val="Calibri"/>
      <family val="2"/>
      <scheme val="minor"/>
    </font>
    <font>
      <i/>
      <sz val="10"/>
      <name val="Calibri"/>
      <family val="2"/>
      <scheme val="minor"/>
    </font>
    <font>
      <sz val="10"/>
      <name val="Arial"/>
      <family val="2"/>
    </font>
    <font>
      <b/>
      <sz val="10"/>
      <name val="Calibri"/>
      <family val="2"/>
      <scheme val="minor"/>
    </font>
    <font>
      <b/>
      <sz val="10"/>
      <color theme="0"/>
      <name val="Calibri"/>
      <family val="2"/>
      <scheme val="minor"/>
    </font>
    <font>
      <sz val="10"/>
      <color theme="0"/>
      <name val="Calibri"/>
      <family val="2"/>
      <scheme val="minor"/>
    </font>
    <font>
      <sz val="11"/>
      <color theme="1"/>
      <name val="Calibri"/>
      <family val="2"/>
      <scheme val="minor"/>
    </font>
    <font>
      <b/>
      <i/>
      <sz val="10"/>
      <name val="Calibri"/>
      <family val="2"/>
      <scheme val="minor"/>
    </font>
    <font>
      <b/>
      <sz val="10"/>
      <name val="Arial"/>
      <family val="2"/>
    </font>
    <font>
      <i/>
      <sz val="11"/>
      <color theme="1"/>
      <name val="Aptos"/>
      <family val="2"/>
    </font>
  </fonts>
  <fills count="11">
    <fill>
      <patternFill patternType="none"/>
    </fill>
    <fill>
      <patternFill patternType="gray125"/>
    </fill>
    <fill>
      <patternFill patternType="solid">
        <fgColor rgb="FF39B4E8"/>
        <bgColor indexed="64"/>
      </patternFill>
    </fill>
    <fill>
      <patternFill patternType="solid">
        <fgColor theme="0" tint="-0.14999847407452621"/>
        <bgColor indexed="64"/>
      </patternFill>
    </fill>
    <fill>
      <patternFill patternType="solid">
        <fgColor rgb="FF0070C0"/>
        <bgColor indexed="64"/>
      </patternFill>
    </fill>
    <fill>
      <patternFill patternType="solid">
        <fgColor theme="4"/>
        <bgColor indexed="64"/>
      </patternFill>
    </fill>
    <fill>
      <patternFill patternType="solid">
        <fgColor rgb="FF00B0F0"/>
        <bgColor indexed="64"/>
      </patternFill>
    </fill>
    <fill>
      <patternFill patternType="solid">
        <fgColor rgb="FFFFC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5" tint="-0.249977111117893"/>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9" fillId="0" borderId="0"/>
    <xf numFmtId="0" fontId="19" fillId="0" borderId="0"/>
    <xf numFmtId="43" fontId="23" fillId="0" borderId="0" applyFont="0" applyFill="0" applyBorder="0" applyAlignment="0" applyProtection="0"/>
  </cellStyleXfs>
  <cellXfs count="96">
    <xf numFmtId="0" fontId="0" fillId="0" borderId="0" xfId="0"/>
    <xf numFmtId="0" fontId="0" fillId="0" borderId="2" xfId="0" applyBorder="1" applyAlignment="1">
      <alignment vertical="top" wrapText="1"/>
    </xf>
    <xf numFmtId="0" fontId="3" fillId="0" borderId="2" xfId="0" applyFont="1" applyBorder="1" applyAlignment="1">
      <alignment vertical="top" wrapText="1"/>
    </xf>
    <xf numFmtId="0" fontId="0" fillId="0" borderId="2" xfId="0" applyBorder="1" applyAlignment="1">
      <alignment wrapText="1"/>
    </xf>
    <xf numFmtId="0" fontId="3" fillId="2" borderId="2" xfId="0" applyFont="1" applyFill="1" applyBorder="1" applyAlignment="1">
      <alignment vertical="top" wrapText="1"/>
    </xf>
    <xf numFmtId="0" fontId="0" fillId="2" borderId="2" xfId="0" applyFill="1" applyBorder="1" applyAlignment="1">
      <alignment vertical="top" wrapText="1"/>
    </xf>
    <xf numFmtId="0" fontId="9" fillId="2" borderId="2" xfId="0" applyFont="1" applyFill="1" applyBorder="1" applyAlignment="1">
      <alignment vertical="top" wrapText="1"/>
    </xf>
    <xf numFmtId="0" fontId="3" fillId="0" borderId="2" xfId="0" applyFont="1" applyBorder="1" applyAlignment="1">
      <alignment horizontal="left" vertical="top" wrapText="1"/>
    </xf>
    <xf numFmtId="0" fontId="3" fillId="0" borderId="3" xfId="0" applyFont="1" applyBorder="1" applyAlignment="1">
      <alignment vertical="top" wrapText="1"/>
    </xf>
    <xf numFmtId="0" fontId="4" fillId="0" borderId="2" xfId="0" applyFont="1" applyBorder="1" applyAlignment="1">
      <alignment vertical="top" wrapText="1"/>
    </xf>
    <xf numFmtId="0" fontId="2" fillId="3" borderId="2" xfId="0" applyFont="1" applyFill="1" applyBorder="1" applyAlignment="1">
      <alignment horizontal="center" vertical="top" wrapText="1"/>
    </xf>
    <xf numFmtId="0" fontId="3" fillId="3" borderId="2" xfId="0" applyFont="1" applyFill="1" applyBorder="1" applyAlignment="1">
      <alignment horizontal="center" vertical="top" wrapText="1"/>
    </xf>
    <xf numFmtId="0" fontId="4" fillId="3" borderId="2" xfId="0" applyFont="1" applyFill="1" applyBorder="1" applyAlignment="1">
      <alignment vertical="top" wrapText="1"/>
    </xf>
    <xf numFmtId="164" fontId="5" fillId="3" borderId="2" xfId="0" applyNumberFormat="1" applyFont="1" applyFill="1" applyBorder="1" applyAlignment="1">
      <alignment horizontal="center" vertical="top" wrapText="1"/>
    </xf>
    <xf numFmtId="0" fontId="6" fillId="4" borderId="2" xfId="0" applyFont="1" applyFill="1" applyBorder="1" applyAlignment="1">
      <alignment vertical="top" wrapText="1"/>
    </xf>
    <xf numFmtId="0" fontId="0" fillId="4" borderId="2" xfId="0" applyFill="1" applyBorder="1" applyAlignment="1">
      <alignment vertical="top" wrapText="1"/>
    </xf>
    <xf numFmtId="0" fontId="7" fillId="4" borderId="2" xfId="0" applyFont="1" applyFill="1" applyBorder="1" applyAlignment="1">
      <alignment vertical="top" wrapText="1"/>
    </xf>
    <xf numFmtId="0" fontId="7" fillId="0" borderId="2" xfId="0" applyFont="1" applyBorder="1" applyAlignment="1">
      <alignment vertical="top" wrapText="1"/>
    </xf>
    <xf numFmtId="164" fontId="8" fillId="0" borderId="2" xfId="0" applyNumberFormat="1" applyFont="1" applyBorder="1" applyAlignment="1">
      <alignment horizontal="center" vertical="center" wrapText="1"/>
    </xf>
    <xf numFmtId="0" fontId="9" fillId="0" borderId="2" xfId="0" applyFont="1" applyBorder="1" applyAlignment="1">
      <alignment vertical="top" wrapText="1"/>
    </xf>
    <xf numFmtId="164" fontId="10" fillId="0" borderId="2" xfId="0" applyNumberFormat="1" applyFont="1" applyBorder="1" applyAlignment="1">
      <alignment horizontal="center" vertical="center" wrapText="1"/>
    </xf>
    <xf numFmtId="164" fontId="10" fillId="0" borderId="2" xfId="0" applyNumberFormat="1" applyFont="1" applyBorder="1" applyAlignment="1">
      <alignment vertical="top" wrapText="1"/>
    </xf>
    <xf numFmtId="0" fontId="0" fillId="0" borderId="2" xfId="0" applyBorder="1" applyAlignment="1">
      <alignment vertical="top"/>
    </xf>
    <xf numFmtId="0" fontId="11" fillId="2" borderId="2" xfId="0" applyFont="1" applyFill="1" applyBorder="1" applyAlignment="1">
      <alignment vertical="top" wrapText="1"/>
    </xf>
    <xf numFmtId="0" fontId="0" fillId="0" borderId="0" xfId="0" applyAlignment="1">
      <alignment vertical="top" wrapText="1"/>
    </xf>
    <xf numFmtId="164" fontId="0" fillId="0" borderId="0" xfId="0" applyNumberFormat="1" applyAlignment="1">
      <alignment vertical="top" wrapText="1"/>
    </xf>
    <xf numFmtId="0" fontId="0" fillId="0" borderId="4" xfId="0" applyBorder="1" applyAlignment="1">
      <alignment vertical="top" wrapText="1"/>
    </xf>
    <xf numFmtId="0" fontId="3" fillId="0" borderId="4" xfId="0" applyFont="1" applyBorder="1" applyAlignment="1">
      <alignment vertical="top" wrapText="1"/>
    </xf>
    <xf numFmtId="0" fontId="0" fillId="2" borderId="3" xfId="0" applyFill="1" applyBorder="1" applyAlignment="1">
      <alignment vertical="top" wrapText="1"/>
    </xf>
    <xf numFmtId="0" fontId="3" fillId="2" borderId="4" xfId="0" applyFont="1" applyFill="1" applyBorder="1" applyAlignment="1">
      <alignment vertical="top" wrapText="1"/>
    </xf>
    <xf numFmtId="0" fontId="13" fillId="2" borderId="2" xfId="0" applyFont="1" applyFill="1" applyBorder="1" applyAlignment="1">
      <alignment vertical="top" wrapText="1"/>
    </xf>
    <xf numFmtId="0" fontId="15" fillId="2" borderId="2" xfId="0" applyFont="1" applyFill="1" applyBorder="1" applyAlignment="1">
      <alignment vertical="top" wrapText="1"/>
    </xf>
    <xf numFmtId="0" fontId="16" fillId="0" borderId="0" xfId="0" applyFont="1"/>
    <xf numFmtId="164" fontId="0" fillId="0" borderId="2" xfId="0" applyNumberFormat="1" applyBorder="1" applyAlignment="1">
      <alignment vertical="top" wrapText="1"/>
    </xf>
    <xf numFmtId="0" fontId="0" fillId="3" borderId="2" xfId="0" applyFill="1" applyBorder="1" applyAlignment="1">
      <alignment vertical="top" wrapText="1"/>
    </xf>
    <xf numFmtId="164" fontId="0" fillId="3" borderId="2" xfId="0" applyNumberFormat="1" applyFill="1" applyBorder="1" applyAlignment="1">
      <alignment vertical="top" wrapText="1"/>
    </xf>
    <xf numFmtId="164" fontId="20" fillId="0" borderId="0" xfId="0" applyNumberFormat="1" applyFont="1"/>
    <xf numFmtId="0" fontId="17" fillId="0" borderId="2" xfId="0" applyFont="1" applyBorder="1"/>
    <xf numFmtId="164" fontId="21" fillId="5" borderId="2" xfId="0" applyNumberFormat="1" applyFont="1" applyFill="1" applyBorder="1"/>
    <xf numFmtId="0" fontId="22" fillId="5" borderId="2" xfId="0" applyFont="1" applyFill="1" applyBorder="1"/>
    <xf numFmtId="165" fontId="21" fillId="6" borderId="2" xfId="0" applyNumberFormat="1" applyFont="1" applyFill="1" applyBorder="1"/>
    <xf numFmtId="0" fontId="21" fillId="6" borderId="2" xfId="0" applyFont="1" applyFill="1" applyBorder="1"/>
    <xf numFmtId="0" fontId="21" fillId="7" borderId="2" xfId="0" applyFont="1" applyFill="1" applyBorder="1"/>
    <xf numFmtId="165" fontId="21" fillId="8" borderId="2" xfId="0" applyNumberFormat="1" applyFont="1" applyFill="1" applyBorder="1"/>
    <xf numFmtId="0" fontId="21" fillId="8" borderId="2" xfId="0" applyFont="1" applyFill="1" applyBorder="1"/>
    <xf numFmtId="165" fontId="21" fillId="9" borderId="2" xfId="0" applyNumberFormat="1" applyFont="1" applyFill="1" applyBorder="1"/>
    <xf numFmtId="0" fontId="21" fillId="9" borderId="2" xfId="0" applyFont="1" applyFill="1" applyBorder="1"/>
    <xf numFmtId="0" fontId="18" fillId="0" borderId="2" xfId="0" applyFont="1" applyBorder="1"/>
    <xf numFmtId="0" fontId="18" fillId="0" borderId="0" xfId="0" applyFont="1"/>
    <xf numFmtId="164" fontId="20" fillId="0" borderId="2" xfId="0" applyNumberFormat="1" applyFont="1" applyBorder="1" applyAlignment="1">
      <alignment horizontal="center"/>
    </xf>
    <xf numFmtId="14" fontId="24" fillId="0" borderId="2" xfId="0" applyNumberFormat="1" applyFont="1" applyBorder="1"/>
    <xf numFmtId="164" fontId="20" fillId="0" borderId="2" xfId="3" applyNumberFormat="1" applyFont="1" applyBorder="1"/>
    <xf numFmtId="164" fontId="24" fillId="5" borderId="2" xfId="0" applyNumberFormat="1" applyFont="1" applyFill="1" applyBorder="1"/>
    <xf numFmtId="164" fontId="21" fillId="5" borderId="2" xfId="3" applyNumberFormat="1" applyFont="1" applyFill="1" applyBorder="1"/>
    <xf numFmtId="164" fontId="22" fillId="5" borderId="2" xfId="0" applyNumberFormat="1" applyFont="1" applyFill="1" applyBorder="1"/>
    <xf numFmtId="164" fontId="18" fillId="0" borderId="2" xfId="0" applyNumberFormat="1" applyFont="1" applyBorder="1"/>
    <xf numFmtId="164" fontId="17" fillId="0" borderId="2" xfId="3" applyNumberFormat="1" applyFont="1" applyBorder="1"/>
    <xf numFmtId="164" fontId="17" fillId="0" borderId="2" xfId="0" applyNumberFormat="1" applyFont="1" applyBorder="1"/>
    <xf numFmtId="165" fontId="22" fillId="6" borderId="2" xfId="0" applyNumberFormat="1" applyFont="1" applyFill="1" applyBorder="1"/>
    <xf numFmtId="165" fontId="18" fillId="6" borderId="2" xfId="0" applyNumberFormat="1" applyFont="1" applyFill="1" applyBorder="1"/>
    <xf numFmtId="164" fontId="22" fillId="6" borderId="2" xfId="0" applyNumberFormat="1" applyFont="1" applyFill="1" applyBorder="1"/>
    <xf numFmtId="164" fontId="21" fillId="6" borderId="2" xfId="3" applyNumberFormat="1" applyFont="1" applyFill="1" applyBorder="1"/>
    <xf numFmtId="165" fontId="18" fillId="0" borderId="2" xfId="0" applyNumberFormat="1" applyFont="1" applyBorder="1"/>
    <xf numFmtId="165" fontId="24" fillId="0" borderId="2" xfId="0" applyNumberFormat="1" applyFont="1" applyBorder="1"/>
    <xf numFmtId="0" fontId="18" fillId="0" borderId="2" xfId="0" applyFont="1" applyBorder="1" applyAlignment="1">
      <alignment wrapText="1"/>
    </xf>
    <xf numFmtId="0" fontId="24" fillId="0" borderId="2" xfId="0" applyFont="1" applyBorder="1"/>
    <xf numFmtId="165" fontId="22" fillId="7" borderId="2" xfId="0" applyNumberFormat="1" applyFont="1" applyFill="1" applyBorder="1"/>
    <xf numFmtId="165" fontId="18" fillId="7" borderId="2" xfId="0" applyNumberFormat="1" applyFont="1" applyFill="1" applyBorder="1"/>
    <xf numFmtId="164" fontId="22" fillId="7" borderId="2" xfId="0" applyNumberFormat="1" applyFont="1" applyFill="1" applyBorder="1"/>
    <xf numFmtId="164" fontId="21" fillId="7" borderId="2" xfId="3" applyNumberFormat="1" applyFont="1" applyFill="1" applyBorder="1"/>
    <xf numFmtId="0" fontId="24" fillId="0" borderId="0" xfId="0" applyFont="1"/>
    <xf numFmtId="165" fontId="18" fillId="8" borderId="2" xfId="0" applyNumberFormat="1" applyFont="1" applyFill="1" applyBorder="1"/>
    <xf numFmtId="164" fontId="22" fillId="8" borderId="2" xfId="0" applyNumberFormat="1" applyFont="1" applyFill="1" applyBorder="1"/>
    <xf numFmtId="164" fontId="21" fillId="8" borderId="2" xfId="3" applyNumberFormat="1" applyFont="1" applyFill="1" applyBorder="1"/>
    <xf numFmtId="164" fontId="19" fillId="0" borderId="0" xfId="0" applyNumberFormat="1" applyFont="1"/>
    <xf numFmtId="165" fontId="22" fillId="9" borderId="2" xfId="0" applyNumberFormat="1" applyFont="1" applyFill="1" applyBorder="1"/>
    <xf numFmtId="165" fontId="18" fillId="9" borderId="2" xfId="0" applyNumberFormat="1" applyFont="1" applyFill="1" applyBorder="1"/>
    <xf numFmtId="164" fontId="22" fillId="9" borderId="2" xfId="0" applyNumberFormat="1" applyFont="1" applyFill="1" applyBorder="1"/>
    <xf numFmtId="164" fontId="21" fillId="9" borderId="2" xfId="3" applyNumberFormat="1" applyFont="1" applyFill="1" applyBorder="1"/>
    <xf numFmtId="0" fontId="21" fillId="10" borderId="2" xfId="0" applyFont="1" applyFill="1" applyBorder="1"/>
    <xf numFmtId="0" fontId="18" fillId="10" borderId="2" xfId="0" applyFont="1" applyFill="1" applyBorder="1"/>
    <xf numFmtId="164" fontId="17" fillId="10" borderId="2" xfId="0" applyNumberFormat="1" applyFont="1" applyFill="1" applyBorder="1"/>
    <xf numFmtId="0" fontId="19" fillId="0" borderId="0" xfId="0" applyFont="1"/>
    <xf numFmtId="164" fontId="0" fillId="0" borderId="0" xfId="0" applyNumberFormat="1"/>
    <xf numFmtId="164" fontId="25" fillId="0" borderId="0" xfId="0" applyNumberFormat="1" applyFont="1"/>
    <xf numFmtId="0" fontId="16" fillId="4" borderId="2" xfId="0" applyFont="1" applyFill="1" applyBorder="1" applyAlignment="1">
      <alignment vertical="top" wrapText="1"/>
    </xf>
    <xf numFmtId="0" fontId="26" fillId="2" borderId="2" xfId="0" applyFont="1" applyFill="1" applyBorder="1" applyAlignment="1">
      <alignment vertical="top" wrapText="1"/>
    </xf>
    <xf numFmtId="0" fontId="26" fillId="2" borderId="1" xfId="0" applyFont="1" applyFill="1" applyBorder="1" applyAlignment="1">
      <alignment vertical="top" wrapText="1"/>
    </xf>
    <xf numFmtId="0" fontId="26" fillId="2" borderId="5" xfId="0" applyFont="1" applyFill="1" applyBorder="1" applyAlignment="1">
      <alignment vertical="top" wrapText="1"/>
    </xf>
    <xf numFmtId="0" fontId="0" fillId="0" borderId="2" xfId="0" applyBorder="1" applyAlignment="1">
      <alignment vertical="center" wrapText="1"/>
    </xf>
    <xf numFmtId="0" fontId="0" fillId="0" borderId="1" xfId="0" applyBorder="1" applyAlignment="1">
      <alignment wrapText="1"/>
    </xf>
    <xf numFmtId="0" fontId="0" fillId="0" borderId="5" xfId="0" applyBorder="1" applyAlignment="1">
      <alignment vertical="top" wrapText="1"/>
    </xf>
    <xf numFmtId="0" fontId="16" fillId="0" borderId="0" xfId="0" applyFont="1" applyAlignment="1">
      <alignment horizontal="center"/>
    </xf>
    <xf numFmtId="164" fontId="2" fillId="3" borderId="2" xfId="0" applyNumberFormat="1" applyFont="1" applyFill="1" applyBorder="1" applyAlignment="1">
      <alignment horizontal="center" vertical="top" wrapText="1"/>
    </xf>
    <xf numFmtId="0" fontId="1" fillId="0" borderId="2" xfId="0" applyFont="1" applyBorder="1" applyAlignment="1">
      <alignment horizontal="center" vertical="center" wrapText="1"/>
    </xf>
    <xf numFmtId="0" fontId="2" fillId="3" borderId="2" xfId="0" applyFont="1" applyFill="1" applyBorder="1" applyAlignment="1">
      <alignment horizontal="center" vertical="top" wrapText="1"/>
    </xf>
  </cellXfs>
  <cellStyles count="4">
    <cellStyle name="Komma" xfId="3" builtinId="3"/>
    <cellStyle name="Komma 2" xfId="2" xr:uid="{899705A8-F742-41EB-8ED5-59DE66E6EB6E}"/>
    <cellStyle name="Standaard" xfId="0" builtinId="0"/>
    <cellStyle name="Standaard 2" xfId="1" xr:uid="{2C1CB2CD-3F9E-4DEE-8129-6C21A296F2B5}"/>
  </cellStyles>
  <dxfs count="0"/>
  <tableStyles count="0" defaultTableStyle="TableStyleMedium9" defaultPivotStyle="PivotStyleLight16"/>
  <colors>
    <mruColors>
      <color rgb="FF006FB7"/>
      <color rgb="FF39B4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artine_vloeberghen_zwemfed_be/Documents/Documenten/Excel/2023_Zwemmen_v4.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zwemfed.sharepoint.com/sites/AlgemeneDirecteur/Gedeelde%20%20documenten/Financieel/begroting%20VZF/begroting2025/begroting2025vsAnalytischeCodeV3.xlsx" TargetMode="External"/><Relationship Id="rId1" Type="http://schemas.openxmlformats.org/officeDocument/2006/relationships/externalLinkPath" Target="/sites/AlgemeneDirecteur/Gedeelde%20%20documenten/Financieel/begroting%20VZF/begroting2025/begroting2025vsAnalytischeCode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TRL"/>
      <sheetName val="Dashboard"/>
      <sheetName val="Dashboard_back"/>
      <sheetName val="Data"/>
      <sheetName val="Conc_Lst"/>
      <sheetName val="AdvancedFilter"/>
      <sheetName val="Filter"/>
      <sheetName val="Programma_Nieuw"/>
      <sheetName val="Kader_Nieuw"/>
      <sheetName val="Topsporter_Nieuw"/>
      <sheetName val="Trainer_Nieuw"/>
      <sheetName val="Contract"/>
      <sheetName val="Doelstelling"/>
      <sheetName val="Kader"/>
      <sheetName val="Programmakost_Fed-PM"/>
      <sheetName val="Topsporters"/>
      <sheetName val="Trainers"/>
      <sheetName val="Experts"/>
      <sheetName val="Inkomsten"/>
      <sheetName val="Help"/>
      <sheetName val="Support"/>
      <sheetName val="Etl_Lst_Kader"/>
      <sheetName val="Etl_Lst_Programma"/>
      <sheetName val="Etl_Lst_Topsporter"/>
      <sheetName val="Etl_Dim_TopsporterContact"/>
      <sheetName val="Etl_Lst_Trainer"/>
      <sheetName val="Etl_Dim_Contract"/>
      <sheetName val="Etl_Dim_ContractDoel"/>
      <sheetName val="Etl_Dim_Doelstelling"/>
      <sheetName val="Etl_Dim_Kader"/>
      <sheetName val="Etl_Dim_Programmakost_Fed-PM"/>
      <sheetName val="Etl_Dim_Topsporters"/>
      <sheetName val="Etl_Dim_Trainers"/>
      <sheetName val="Etl_Dim_TrainerDiploma"/>
      <sheetName val="Tabel_Dim_Loonbarema"/>
      <sheetName val="Tabel_Lst_MedalEvent"/>
      <sheetName val="Tabel_Lst_ContractType"/>
      <sheetName val="Tabel_Lst_HOinstelling"/>
      <sheetName val="Tabel_Lst_Kader"/>
      <sheetName val="Tabel_Lst_KostType"/>
      <sheetName val="Tabel_Lst_Programma"/>
      <sheetName val="Tabel_Lst_ProgrammatypeNaam"/>
      <sheetName val="Tabel_Lst_Sporttak"/>
      <sheetName val="Tabel_Lst_Subsidiefase"/>
      <sheetName val="Tabel_Lst_Topsporter"/>
      <sheetName val="Tabel_Lst_Event"/>
      <sheetName val="Tabel_Lst_Functiekader"/>
      <sheetName val="Tabel_Dim_TrainerDiploma"/>
      <sheetName val="Tabel_Lst_Train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aanpassing (2)"/>
      <sheetName val="begrotingvsAC"/>
      <sheetName val="SD1.1Hilde"/>
      <sheetName val="SD1.2Pieterjan"/>
      <sheetName val="SD1.3Hilde"/>
      <sheetName val="SD2.1Inge"/>
      <sheetName val="SD2.1 (JF)Sven"/>
      <sheetName val="SD2.2Inge"/>
      <sheetName val="SD2.2 (SM)Inge"/>
      <sheetName val="SD2.3Inge"/>
      <sheetName val="SD2.4Mark"/>
      <sheetName val="SD2.5"/>
      <sheetName val="SD2,6Kian"/>
      <sheetName val="SD2,6 (KO)"/>
      <sheetName val="SD3.1Gretl"/>
      <sheetName val="SD3.1 (IV)Morganne"/>
      <sheetName val="SD3.1 (KG)Inge"/>
      <sheetName val="SD3.2Gretl"/>
      <sheetName val="SD3.3Gretl"/>
      <sheetName val="SD3.4Gretl"/>
      <sheetName val="SD3.5Pieterjan"/>
      <sheetName val="SD3.6WillemJan"/>
      <sheetName val="SD4.1Pieterjan"/>
      <sheetName val="SD4,2Pieterjan"/>
      <sheetName val="SD4.3Pieterjan"/>
      <sheetName val="SD4.4Hilde"/>
      <sheetName val="SD4.5WillemJan"/>
      <sheetName val="personeel algemene werking"/>
      <sheetName val="algemene werking"/>
      <sheetName val="subsidies SV"/>
      <sheetName val="zwemf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5">
          <cell r="F25">
            <v>7000</v>
          </cell>
        </row>
      </sheetData>
      <sheetData sheetId="23"/>
      <sheetData sheetId="24">
        <row r="22">
          <cell r="F22">
            <v>720810</v>
          </cell>
        </row>
      </sheetData>
      <sheetData sheetId="25">
        <row r="24">
          <cell r="F24">
            <v>12720</v>
          </cell>
        </row>
      </sheetData>
      <sheetData sheetId="26">
        <row r="27">
          <cell r="F27">
            <v>14400</v>
          </cell>
        </row>
      </sheetData>
      <sheetData sheetId="27"/>
      <sheetData sheetId="28"/>
      <sheetData sheetId="29"/>
      <sheetData sheetId="30"/>
    </sheetDataSet>
  </externalBook>
</externalLink>
</file>

<file path=xl/persons/person.xml><?xml version="1.0" encoding="utf-8"?>
<personList xmlns="http://schemas.microsoft.com/office/spreadsheetml/2018/threadedcomments" xmlns:x="http://schemas.openxmlformats.org/spreadsheetml/2006/main">
  <person displayName="Wouter Van Eester" id="{5E96F254-5599-4C52-9D11-3BA63C3ABC4F}" userId="wouter.van.eester@zwemfed.be" providerId="PeoplePicker"/>
  <person displayName="Inge Leeten" id="{FA5E3D09-CD2C-4A78-822E-CE40EDABDF11}" userId="S::inge.leeten@zwemfed.be::6e7d2a00-7fff-43f9-a576-2dfa106cc9b5" providerId="AD"/>
  <person displayName="Wouter Van Eester" id="{4B1697C8-4594-44A0-A740-8D379E67B424}" userId="S::wouter.van.eester@zwemfed.be::8d131739-651c-4d87-8cfc-13609f51376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4-08-15T22:32:26.43" personId="{FA5E3D09-CD2C-4A78-822E-CE40EDABDF11}" id="{46CFEBF1-9259-4EC6-8579-33A73BED7C61}">
    <text>@Wouter Van Eester : kan jij hier een indicatie geven van aantallen?</text>
    <mentions>
      <mention mentionpersonId="{5E96F254-5599-4C52-9D11-3BA63C3ABC4F}" mentionId="{CAEB773E-2B29-48F4-A3C5-A9C89707D949}" startIndex="0" length="18"/>
    </mentions>
  </threadedComment>
  <threadedComment ref="D25" dT="2024-08-22T19:13:44.08" personId="{4B1697C8-4594-44A0-A740-8D379E67B424}" id="{51047FD9-E0B8-46F3-9125-5BD58D19A82D}" parentId="{46CFEBF1-9259-4EC6-8579-33A73BED7C61}">
    <text xml:space="preserve">Gezien we hier boven al 10 evenementen hebben is er niet veel ruimte meer… Ik stel voor om bij SD2 OD3 A2.3.5 het aantal te laten zakken zodat er ruimte is voor 4 evenementen. </text>
  </threadedComment>
  <threadedComment ref="D26" dT="2024-07-16T08:53:28.23" personId="{FA5E3D09-CD2C-4A78-822E-CE40EDABDF11}" id="{E377E0D9-F28E-4DAB-9BAC-5BBCCD1E2A8B}">
    <text>Intern -&gt; vast bedrag voor promotie (hier laten staan voor ad-hoc)</text>
  </threadedComment>
</ThreadedComment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7158-5D70-498C-8842-47B67EAF59C0}">
  <dimension ref="A1:E42"/>
  <sheetViews>
    <sheetView tabSelected="1" workbookViewId="0">
      <selection activeCell="C15" sqref="C15"/>
    </sheetView>
  </sheetViews>
  <sheetFormatPr defaultRowHeight="14.4" x14ac:dyDescent="0.3"/>
  <cols>
    <col min="1" max="1" width="31" bestFit="1" customWidth="1"/>
    <col min="2" max="2" width="46.88671875" style="82" customWidth="1"/>
    <col min="3" max="3" width="20.6640625" style="83" bestFit="1" customWidth="1"/>
    <col min="4" max="4" width="22.21875" style="83" customWidth="1"/>
    <col min="5" max="5" width="17.6640625" style="84" customWidth="1"/>
  </cols>
  <sheetData>
    <row r="1" spans="1:5" x14ac:dyDescent="0.3">
      <c r="A1" s="36"/>
      <c r="B1" s="48"/>
      <c r="C1" s="49" t="s">
        <v>279</v>
      </c>
      <c r="D1" s="49" t="s">
        <v>280</v>
      </c>
      <c r="E1" s="49" t="s">
        <v>281</v>
      </c>
    </row>
    <row r="2" spans="1:5" x14ac:dyDescent="0.3">
      <c r="A2" s="37"/>
      <c r="B2" s="50"/>
      <c r="C2" s="51">
        <f>C3+C7+C26+C33+C38+C41</f>
        <v>3441223.6290909089</v>
      </c>
      <c r="D2" s="51">
        <f>D3+D7+D26+D33+D38+D41</f>
        <v>3444174</v>
      </c>
      <c r="E2" s="51">
        <f>E3+E7+E26+E33+E38+E41</f>
        <v>2950.3709090908524</v>
      </c>
    </row>
    <row r="3" spans="1:5" x14ac:dyDescent="0.3">
      <c r="A3" s="38"/>
      <c r="B3" s="52"/>
      <c r="C3" s="53">
        <f>SUM(C4:C6)</f>
        <v>11444</v>
      </c>
      <c r="D3" s="53">
        <f>SUM(D4:D6)</f>
        <v>450</v>
      </c>
      <c r="E3" s="53">
        <f>D3-C3</f>
        <v>-10994</v>
      </c>
    </row>
    <row r="4" spans="1:5" x14ac:dyDescent="0.3">
      <c r="A4" s="54" t="s">
        <v>282</v>
      </c>
      <c r="B4" s="55" t="s">
        <v>283</v>
      </c>
      <c r="C4" s="56">
        <v>7300</v>
      </c>
      <c r="D4" s="56">
        <v>450</v>
      </c>
      <c r="E4" s="51">
        <f t="shared" ref="E4:E42" si="0">D4-C4</f>
        <v>-6850</v>
      </c>
    </row>
    <row r="5" spans="1:5" x14ac:dyDescent="0.3">
      <c r="A5" s="54" t="s">
        <v>284</v>
      </c>
      <c r="B5" s="55" t="s">
        <v>285</v>
      </c>
      <c r="C5" s="56">
        <v>1824</v>
      </c>
      <c r="D5" s="56"/>
      <c r="E5" s="51">
        <f t="shared" si="0"/>
        <v>-1824</v>
      </c>
    </row>
    <row r="6" spans="1:5" x14ac:dyDescent="0.3">
      <c r="A6" s="39" t="s">
        <v>286</v>
      </c>
      <c r="B6" s="47" t="s">
        <v>287</v>
      </c>
      <c r="C6" s="57">
        <v>2320</v>
      </c>
      <c r="D6" s="57"/>
      <c r="E6" s="51">
        <f t="shared" si="0"/>
        <v>-2320</v>
      </c>
    </row>
    <row r="7" spans="1:5" x14ac:dyDescent="0.3">
      <c r="A7" s="58"/>
      <c r="B7" s="59"/>
      <c r="C7" s="60">
        <f>SUM(C8:C25)</f>
        <v>659255</v>
      </c>
      <c r="D7" s="60">
        <f>SUM(D8:D25)</f>
        <v>676674</v>
      </c>
      <c r="E7" s="61">
        <f t="shared" si="0"/>
        <v>17419</v>
      </c>
    </row>
    <row r="8" spans="1:5" x14ac:dyDescent="0.3">
      <c r="A8" s="40" t="s">
        <v>289</v>
      </c>
      <c r="B8" s="63" t="s">
        <v>267</v>
      </c>
      <c r="C8" s="57">
        <v>140500</v>
      </c>
      <c r="D8" s="57">
        <v>103614</v>
      </c>
      <c r="E8" s="51">
        <f t="shared" si="0"/>
        <v>-36886</v>
      </c>
    </row>
    <row r="9" spans="1:5" x14ac:dyDescent="0.3">
      <c r="A9" s="40" t="s">
        <v>290</v>
      </c>
      <c r="B9" s="62" t="s">
        <v>292</v>
      </c>
      <c r="C9" s="57">
        <v>5000</v>
      </c>
      <c r="D9" s="57"/>
      <c r="E9" s="51">
        <f t="shared" si="0"/>
        <v>-5000</v>
      </c>
    </row>
    <row r="10" spans="1:5" x14ac:dyDescent="0.3">
      <c r="A10" s="40" t="s">
        <v>293</v>
      </c>
      <c r="B10" s="63" t="s">
        <v>294</v>
      </c>
      <c r="C10" s="57">
        <v>57000</v>
      </c>
      <c r="D10" s="57">
        <v>57000</v>
      </c>
      <c r="E10" s="51">
        <f t="shared" si="0"/>
        <v>0</v>
      </c>
    </row>
    <row r="11" spans="1:5" x14ac:dyDescent="0.3">
      <c r="A11" s="40" t="s">
        <v>295</v>
      </c>
      <c r="B11" s="62" t="s">
        <v>297</v>
      </c>
      <c r="C11" s="57">
        <v>66410</v>
      </c>
      <c r="D11" s="57">
        <v>6560</v>
      </c>
      <c r="E11" s="51">
        <f t="shared" si="0"/>
        <v>-59850</v>
      </c>
    </row>
    <row r="12" spans="1:5" x14ac:dyDescent="0.3">
      <c r="A12" s="40" t="s">
        <v>295</v>
      </c>
      <c r="B12" s="62" t="s">
        <v>298</v>
      </c>
      <c r="C12" s="57">
        <v>14000</v>
      </c>
      <c r="D12" s="57">
        <v>0</v>
      </c>
      <c r="E12" s="51">
        <f t="shared" si="0"/>
        <v>-14000</v>
      </c>
    </row>
    <row r="13" spans="1:5" x14ac:dyDescent="0.3">
      <c r="A13" s="40" t="s">
        <v>295</v>
      </c>
      <c r="B13" s="62" t="s">
        <v>299</v>
      </c>
      <c r="C13" s="57">
        <v>3000</v>
      </c>
      <c r="D13" s="57"/>
      <c r="E13" s="51">
        <f t="shared" si="0"/>
        <v>-3000</v>
      </c>
    </row>
    <row r="14" spans="1:5" x14ac:dyDescent="0.3">
      <c r="A14" s="40" t="s">
        <v>295</v>
      </c>
      <c r="B14" s="62" t="s">
        <v>300</v>
      </c>
      <c r="C14" s="57"/>
      <c r="D14" s="57">
        <v>70000</v>
      </c>
      <c r="E14" s="51">
        <f t="shared" si="0"/>
        <v>70000</v>
      </c>
    </row>
    <row r="15" spans="1:5" x14ac:dyDescent="0.3">
      <c r="A15" s="40" t="s">
        <v>295</v>
      </c>
      <c r="B15" s="62" t="s">
        <v>301</v>
      </c>
      <c r="C15" s="57">
        <v>179285</v>
      </c>
      <c r="D15" s="57">
        <v>255660</v>
      </c>
      <c r="E15" s="51">
        <f t="shared" si="0"/>
        <v>76375</v>
      </c>
    </row>
    <row r="16" spans="1:5" x14ac:dyDescent="0.3">
      <c r="A16" s="40" t="s">
        <v>295</v>
      </c>
      <c r="B16" s="62" t="s">
        <v>302</v>
      </c>
      <c r="C16" s="57">
        <v>3710</v>
      </c>
      <c r="D16" s="57">
        <v>3445</v>
      </c>
      <c r="E16" s="51">
        <f t="shared" si="0"/>
        <v>-265</v>
      </c>
    </row>
    <row r="17" spans="1:5" x14ac:dyDescent="0.3">
      <c r="A17" s="40" t="s">
        <v>295</v>
      </c>
      <c r="B17" s="62" t="s">
        <v>303</v>
      </c>
      <c r="C17" s="57">
        <v>1500</v>
      </c>
      <c r="D17" s="57">
        <v>3000</v>
      </c>
      <c r="E17" s="51">
        <f t="shared" si="0"/>
        <v>1500</v>
      </c>
    </row>
    <row r="18" spans="1:5" x14ac:dyDescent="0.3">
      <c r="A18" s="40" t="s">
        <v>304</v>
      </c>
      <c r="B18" s="62" t="s">
        <v>306</v>
      </c>
      <c r="C18" s="57"/>
      <c r="D18" s="57"/>
      <c r="E18" s="51">
        <f t="shared" si="0"/>
        <v>0</v>
      </c>
    </row>
    <row r="19" spans="1:5" x14ac:dyDescent="0.3">
      <c r="A19" s="40" t="s">
        <v>307</v>
      </c>
      <c r="B19" s="62" t="s">
        <v>309</v>
      </c>
      <c r="C19" s="57">
        <v>3900</v>
      </c>
      <c r="D19" s="57">
        <v>2000</v>
      </c>
      <c r="E19" s="51">
        <f t="shared" si="0"/>
        <v>-1900</v>
      </c>
    </row>
    <row r="20" spans="1:5" x14ac:dyDescent="0.3">
      <c r="A20" s="40" t="s">
        <v>310</v>
      </c>
      <c r="B20" s="62" t="s">
        <v>298</v>
      </c>
      <c r="C20" s="57">
        <v>880</v>
      </c>
      <c r="D20" s="57">
        <v>400</v>
      </c>
      <c r="E20" s="51">
        <f t="shared" si="0"/>
        <v>-480</v>
      </c>
    </row>
    <row r="21" spans="1:5" x14ac:dyDescent="0.3">
      <c r="A21" s="40" t="s">
        <v>312</v>
      </c>
      <c r="B21" s="62" t="s">
        <v>313</v>
      </c>
      <c r="C21" s="57">
        <v>3675</v>
      </c>
      <c r="D21" s="57">
        <v>1575</v>
      </c>
      <c r="E21" s="51">
        <f t="shared" si="0"/>
        <v>-2100</v>
      </c>
    </row>
    <row r="22" spans="1:5" x14ac:dyDescent="0.3">
      <c r="A22" s="40" t="s">
        <v>312</v>
      </c>
      <c r="B22" s="62" t="s">
        <v>300</v>
      </c>
      <c r="C22" s="57">
        <v>19320</v>
      </c>
      <c r="D22" s="57">
        <v>8400</v>
      </c>
      <c r="E22" s="51">
        <f t="shared" si="0"/>
        <v>-10920</v>
      </c>
    </row>
    <row r="23" spans="1:5" x14ac:dyDescent="0.3">
      <c r="A23" s="41" t="s">
        <v>314</v>
      </c>
      <c r="B23" s="64" t="s">
        <v>315</v>
      </c>
      <c r="C23" s="57">
        <v>13075</v>
      </c>
      <c r="D23" s="57">
        <v>17020</v>
      </c>
      <c r="E23" s="51">
        <f t="shared" si="0"/>
        <v>3945</v>
      </c>
    </row>
    <row r="24" spans="1:5" x14ac:dyDescent="0.3">
      <c r="A24" s="41" t="s">
        <v>316</v>
      </c>
      <c r="B24" s="47" t="s">
        <v>317</v>
      </c>
      <c r="C24" s="57">
        <v>10000</v>
      </c>
      <c r="D24" s="57">
        <v>10000</v>
      </c>
      <c r="E24" s="51">
        <f t="shared" si="0"/>
        <v>0</v>
      </c>
    </row>
    <row r="25" spans="1:5" x14ac:dyDescent="0.3">
      <c r="A25" s="41" t="s">
        <v>318</v>
      </c>
      <c r="B25" s="65" t="s">
        <v>319</v>
      </c>
      <c r="C25" s="57">
        <v>138000</v>
      </c>
      <c r="D25" s="57">
        <v>138000</v>
      </c>
      <c r="E25" s="51">
        <f t="shared" si="0"/>
        <v>0</v>
      </c>
    </row>
    <row r="26" spans="1:5" x14ac:dyDescent="0.3">
      <c r="A26" s="66"/>
      <c r="B26" s="67"/>
      <c r="C26" s="68">
        <f>SUM(C27:C32)</f>
        <v>96498</v>
      </c>
      <c r="D26" s="68">
        <f>SUM(D27:D32)</f>
        <v>144540</v>
      </c>
      <c r="E26" s="69">
        <f t="shared" si="0"/>
        <v>48042</v>
      </c>
    </row>
    <row r="27" spans="1:5" x14ac:dyDescent="0.3">
      <c r="A27" s="42" t="s">
        <v>320</v>
      </c>
      <c r="B27" s="47" t="s">
        <v>322</v>
      </c>
      <c r="C27" s="57">
        <v>24500</v>
      </c>
      <c r="D27" s="57">
        <v>22250</v>
      </c>
      <c r="E27" s="51">
        <f t="shared" si="0"/>
        <v>-2250</v>
      </c>
    </row>
    <row r="28" spans="1:5" x14ac:dyDescent="0.3">
      <c r="A28" s="42" t="s">
        <v>323</v>
      </c>
      <c r="B28" s="70" t="s">
        <v>324</v>
      </c>
      <c r="C28" s="57">
        <v>64290</v>
      </c>
      <c r="D28" s="57">
        <v>64290</v>
      </c>
      <c r="E28" s="51">
        <f t="shared" si="0"/>
        <v>0</v>
      </c>
    </row>
    <row r="29" spans="1:5" x14ac:dyDescent="0.3">
      <c r="A29" s="42" t="s">
        <v>325</v>
      </c>
      <c r="B29" s="47" t="s">
        <v>327</v>
      </c>
      <c r="C29" s="57">
        <v>1150</v>
      </c>
      <c r="D29" s="57"/>
      <c r="E29" s="51">
        <f t="shared" si="0"/>
        <v>-1150</v>
      </c>
    </row>
    <row r="30" spans="1:5" x14ac:dyDescent="0.3">
      <c r="A30" s="42" t="s">
        <v>328</v>
      </c>
      <c r="B30" s="47" t="s">
        <v>330</v>
      </c>
      <c r="C30" s="57">
        <v>2200</v>
      </c>
      <c r="D30" s="57"/>
      <c r="E30" s="51">
        <f t="shared" si="0"/>
        <v>-2200</v>
      </c>
    </row>
    <row r="31" spans="1:5" x14ac:dyDescent="0.3">
      <c r="A31" s="42" t="s">
        <v>332</v>
      </c>
      <c r="B31" s="47"/>
      <c r="C31" s="57">
        <v>1100</v>
      </c>
      <c r="D31" s="57"/>
      <c r="E31" s="51">
        <f t="shared" si="0"/>
        <v>-1100</v>
      </c>
    </row>
    <row r="32" spans="1:5" x14ac:dyDescent="0.3">
      <c r="A32" s="42" t="s">
        <v>334</v>
      </c>
      <c r="B32" s="47" t="s">
        <v>362</v>
      </c>
      <c r="C32" s="57">
        <v>3258</v>
      </c>
      <c r="D32" s="57">
        <v>58000</v>
      </c>
      <c r="E32" s="51">
        <f t="shared" si="0"/>
        <v>54742</v>
      </c>
    </row>
    <row r="33" spans="1:5" x14ac:dyDescent="0.3">
      <c r="A33" s="43"/>
      <c r="B33" s="71"/>
      <c r="C33" s="72">
        <f>SUM(C34:C37)</f>
        <v>34120</v>
      </c>
      <c r="D33" s="72">
        <f>SUM(D34:D37)</f>
        <v>720810</v>
      </c>
      <c r="E33" s="73">
        <f t="shared" si="0"/>
        <v>686690</v>
      </c>
    </row>
    <row r="34" spans="1:5" x14ac:dyDescent="0.3">
      <c r="A34" s="43" t="s">
        <v>336</v>
      </c>
      <c r="B34" s="62" t="s">
        <v>338</v>
      </c>
      <c r="C34" s="57">
        <f>'[2]SD4.1Pieterjan'!$F$25</f>
        <v>7000</v>
      </c>
      <c r="D34" s="57"/>
      <c r="E34" s="51">
        <f t="shared" si="0"/>
        <v>-7000</v>
      </c>
    </row>
    <row r="35" spans="1:5" x14ac:dyDescent="0.3">
      <c r="A35" s="43" t="s">
        <v>340</v>
      </c>
      <c r="B35" s="62" t="s">
        <v>342</v>
      </c>
      <c r="C35" s="74"/>
      <c r="D35" s="57">
        <f>'[2]SD4.3Pieterjan'!$F$22</f>
        <v>720810</v>
      </c>
      <c r="E35" s="51">
        <f t="shared" si="0"/>
        <v>720810</v>
      </c>
    </row>
    <row r="36" spans="1:5" x14ac:dyDescent="0.3">
      <c r="A36" s="43" t="s">
        <v>343</v>
      </c>
      <c r="B36" s="62" t="s">
        <v>345</v>
      </c>
      <c r="C36" s="57">
        <f>'[2]SD4.4Hilde'!$F$24</f>
        <v>12720</v>
      </c>
      <c r="D36" s="57"/>
      <c r="E36" s="51">
        <f t="shared" si="0"/>
        <v>-12720</v>
      </c>
    </row>
    <row r="37" spans="1:5" x14ac:dyDescent="0.3">
      <c r="A37" s="44" t="s">
        <v>346</v>
      </c>
      <c r="B37" s="47" t="s">
        <v>348</v>
      </c>
      <c r="C37" s="57">
        <f>'[2]SD4.5WillemJan'!$F$27</f>
        <v>14400</v>
      </c>
      <c r="D37" s="57"/>
      <c r="E37" s="51">
        <f t="shared" si="0"/>
        <v>-14400</v>
      </c>
    </row>
    <row r="38" spans="1:5" x14ac:dyDescent="0.3">
      <c r="A38" s="75"/>
      <c r="B38" s="76"/>
      <c r="C38" s="77">
        <f>SUM(C39:C40)</f>
        <v>1317219.72</v>
      </c>
      <c r="D38" s="77">
        <f>SUM(D39:D40)</f>
        <v>901700</v>
      </c>
      <c r="E38" s="78">
        <f t="shared" si="0"/>
        <v>-415519.72</v>
      </c>
    </row>
    <row r="39" spans="1:5" x14ac:dyDescent="0.3">
      <c r="A39" s="45" t="s">
        <v>349</v>
      </c>
      <c r="B39" s="62" t="s">
        <v>350</v>
      </c>
      <c r="C39" s="57">
        <v>871840</v>
      </c>
      <c r="D39" s="57">
        <v>111700</v>
      </c>
      <c r="E39" s="51">
        <f t="shared" si="0"/>
        <v>-760140</v>
      </c>
    </row>
    <row r="40" spans="1:5" x14ac:dyDescent="0.3">
      <c r="A40" s="46" t="s">
        <v>351</v>
      </c>
      <c r="B40" s="47" t="s">
        <v>278</v>
      </c>
      <c r="C40" s="57">
        <v>445379.72</v>
      </c>
      <c r="D40" s="57">
        <v>790000</v>
      </c>
      <c r="E40" s="51">
        <f t="shared" si="0"/>
        <v>344620.28</v>
      </c>
    </row>
    <row r="41" spans="1:5" x14ac:dyDescent="0.3">
      <c r="A41" s="79"/>
      <c r="B41" s="80"/>
      <c r="C41" s="81">
        <f>SUM(C42:C42)</f>
        <v>1322686.9090909092</v>
      </c>
      <c r="D41" s="81">
        <f>SUM(D42:D42)</f>
        <v>1000000</v>
      </c>
      <c r="E41" s="81">
        <f>D41-C41</f>
        <v>-322686.90909090918</v>
      </c>
    </row>
    <row r="42" spans="1:5" x14ac:dyDescent="0.3">
      <c r="A42" s="79" t="s">
        <v>352</v>
      </c>
      <c r="B42" s="47" t="s">
        <v>353</v>
      </c>
      <c r="C42" s="57">
        <v>1322686.9090909092</v>
      </c>
      <c r="D42" s="57">
        <v>1000000</v>
      </c>
      <c r="E42" s="51">
        <f t="shared" si="0"/>
        <v>-322686.90909090918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15EC8-B4BB-46B1-B60F-EE16EF31799F}">
  <dimension ref="A1:C23"/>
  <sheetViews>
    <sheetView workbookViewId="0">
      <selection activeCell="B21" sqref="B21"/>
    </sheetView>
  </sheetViews>
  <sheetFormatPr defaultRowHeight="14.4" x14ac:dyDescent="0.3"/>
  <cols>
    <col min="1" max="2" width="22" customWidth="1"/>
    <col min="3" max="3" width="59.33203125" bestFit="1" customWidth="1"/>
  </cols>
  <sheetData>
    <row r="1" spans="1:3" x14ac:dyDescent="0.3">
      <c r="A1" s="92" t="s">
        <v>250</v>
      </c>
      <c r="B1" s="92"/>
    </row>
    <row r="2" spans="1:3" x14ac:dyDescent="0.3">
      <c r="A2" s="32" t="s">
        <v>261</v>
      </c>
      <c r="B2" s="32" t="s">
        <v>262</v>
      </c>
      <c r="C2" s="32" t="s">
        <v>251</v>
      </c>
    </row>
    <row r="3" spans="1:3" x14ac:dyDescent="0.3">
      <c r="A3" t="s">
        <v>363</v>
      </c>
      <c r="B3" t="s">
        <v>364</v>
      </c>
      <c r="C3" t="s">
        <v>375</v>
      </c>
    </row>
    <row r="4" spans="1:3" x14ac:dyDescent="0.3">
      <c r="A4" t="s">
        <v>43</v>
      </c>
      <c r="B4" t="s">
        <v>252</v>
      </c>
      <c r="C4" t="s">
        <v>365</v>
      </c>
    </row>
    <row r="5" spans="1:3" x14ac:dyDescent="0.3">
      <c r="A5" t="s">
        <v>48</v>
      </c>
      <c r="B5" t="s">
        <v>253</v>
      </c>
      <c r="C5" t="s">
        <v>373</v>
      </c>
    </row>
    <row r="6" spans="1:3" x14ac:dyDescent="0.3">
      <c r="A6" t="s">
        <v>21</v>
      </c>
      <c r="B6" t="s">
        <v>254</v>
      </c>
      <c r="C6" t="s">
        <v>366</v>
      </c>
    </row>
    <row r="7" spans="1:3" x14ac:dyDescent="0.3">
      <c r="A7" t="s">
        <v>116</v>
      </c>
      <c r="B7" t="s">
        <v>255</v>
      </c>
      <c r="C7" t="s">
        <v>371</v>
      </c>
    </row>
    <row r="8" spans="1:3" x14ac:dyDescent="0.3">
      <c r="A8" t="s">
        <v>120</v>
      </c>
      <c r="B8" t="s">
        <v>256</v>
      </c>
      <c r="C8" t="s">
        <v>372</v>
      </c>
    </row>
    <row r="9" spans="1:3" x14ac:dyDescent="0.3">
      <c r="A9" t="s">
        <v>257</v>
      </c>
      <c r="B9" t="s">
        <v>258</v>
      </c>
      <c r="C9" t="s">
        <v>370</v>
      </c>
    </row>
    <row r="10" spans="1:3" x14ac:dyDescent="0.3">
      <c r="A10" t="s">
        <v>51</v>
      </c>
      <c r="B10" t="s">
        <v>259</v>
      </c>
      <c r="C10" t="s">
        <v>263</v>
      </c>
    </row>
    <row r="11" spans="1:3" x14ac:dyDescent="0.3">
      <c r="A11" t="s">
        <v>71</v>
      </c>
      <c r="B11" t="s">
        <v>260</v>
      </c>
      <c r="C11" t="s">
        <v>369</v>
      </c>
    </row>
    <row r="12" spans="1:3" x14ac:dyDescent="0.3">
      <c r="A12" t="s">
        <v>264</v>
      </c>
      <c r="B12" t="s">
        <v>265</v>
      </c>
      <c r="C12" t="s">
        <v>367</v>
      </c>
    </row>
    <row r="13" spans="1:3" x14ac:dyDescent="0.3">
      <c r="A13" t="s">
        <v>83</v>
      </c>
      <c r="B13" t="s">
        <v>266</v>
      </c>
      <c r="C13" t="s">
        <v>368</v>
      </c>
    </row>
    <row r="14" spans="1:3" x14ac:dyDescent="0.3">
      <c r="A14" t="s">
        <v>51</v>
      </c>
      <c r="B14" t="s">
        <v>259</v>
      </c>
      <c r="C14" t="s">
        <v>374</v>
      </c>
    </row>
    <row r="15" spans="1:3" x14ac:dyDescent="0.3">
      <c r="A15" t="s">
        <v>376</v>
      </c>
      <c r="B15" t="s">
        <v>377</v>
      </c>
      <c r="C15" t="s">
        <v>378</v>
      </c>
    </row>
    <row r="16" spans="1:3" x14ac:dyDescent="0.3">
      <c r="A16" t="s">
        <v>379</v>
      </c>
      <c r="B16" t="s">
        <v>380</v>
      </c>
      <c r="C16" t="s">
        <v>394</v>
      </c>
    </row>
    <row r="17" spans="1:3" x14ac:dyDescent="0.3">
      <c r="A17" t="s">
        <v>381</v>
      </c>
      <c r="B17" t="s">
        <v>382</v>
      </c>
      <c r="C17" t="s">
        <v>394</v>
      </c>
    </row>
    <row r="18" spans="1:3" x14ac:dyDescent="0.3">
      <c r="A18" t="s">
        <v>21</v>
      </c>
      <c r="B18" t="s">
        <v>383</v>
      </c>
      <c r="C18" t="s">
        <v>394</v>
      </c>
    </row>
    <row r="19" spans="1:3" x14ac:dyDescent="0.3">
      <c r="A19" t="s">
        <v>384</v>
      </c>
      <c r="B19" t="s">
        <v>385</v>
      </c>
      <c r="C19" t="s">
        <v>394</v>
      </c>
    </row>
    <row r="20" spans="1:3" x14ac:dyDescent="0.3">
      <c r="A20" t="s">
        <v>386</v>
      </c>
      <c r="B20" t="s">
        <v>387</v>
      </c>
      <c r="C20" t="s">
        <v>395</v>
      </c>
    </row>
    <row r="21" spans="1:3" x14ac:dyDescent="0.3">
      <c r="A21" t="s">
        <v>388</v>
      </c>
      <c r="B21" t="s">
        <v>389</v>
      </c>
      <c r="C21" t="s">
        <v>396</v>
      </c>
    </row>
    <row r="22" spans="1:3" x14ac:dyDescent="0.3">
      <c r="A22" t="s">
        <v>390</v>
      </c>
      <c r="B22" t="s">
        <v>391</v>
      </c>
      <c r="C22" t="s">
        <v>396</v>
      </c>
    </row>
    <row r="23" spans="1:3" x14ac:dyDescent="0.3">
      <c r="A23" t="s">
        <v>392</v>
      </c>
      <c r="B23" t="s">
        <v>393</v>
      </c>
      <c r="C23" t="s">
        <v>397</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7"/>
  <sheetViews>
    <sheetView topLeftCell="A14" zoomScaleNormal="100" workbookViewId="0">
      <selection activeCell="P20" sqref="P20"/>
    </sheetView>
  </sheetViews>
  <sheetFormatPr defaultColWidth="9.33203125" defaultRowHeight="14.4" outlineLevelCol="1" x14ac:dyDescent="0.3"/>
  <cols>
    <col min="1" max="1" width="7.33203125" style="24" bestFit="1" customWidth="1"/>
    <col min="2" max="2" width="8.6640625" style="24" customWidth="1"/>
    <col min="3" max="3" width="9.33203125" style="24" customWidth="1"/>
    <col min="4" max="4" width="60" style="24" bestFit="1" customWidth="1"/>
    <col min="5" max="5" width="9.33203125" style="24" customWidth="1"/>
    <col min="6" max="13" width="5.5546875" style="24" customWidth="1"/>
    <col min="14" max="14" width="8.5546875" style="24" customWidth="1"/>
    <col min="15" max="15" width="8.6640625" style="24" customWidth="1"/>
    <col min="16" max="31" width="9.6640625" style="25" customWidth="1" outlineLevel="1"/>
    <col min="32" max="16384" width="9.33203125" style="24"/>
  </cols>
  <sheetData>
    <row r="1" spans="1:31" ht="39" customHeight="1" x14ac:dyDescent="0.3">
      <c r="A1" s="94" t="s">
        <v>194</v>
      </c>
      <c r="B1" s="94"/>
      <c r="C1" s="94"/>
      <c r="D1" s="94"/>
      <c r="E1" s="94"/>
      <c r="F1" s="95" t="s">
        <v>1</v>
      </c>
      <c r="G1" s="95"/>
      <c r="H1" s="95"/>
      <c r="I1" s="95"/>
      <c r="J1" s="95" t="s">
        <v>2</v>
      </c>
      <c r="K1" s="95"/>
      <c r="L1" s="95"/>
      <c r="M1" s="95"/>
      <c r="N1" s="10"/>
      <c r="O1" s="11"/>
      <c r="P1" s="93" t="s">
        <v>3</v>
      </c>
      <c r="Q1" s="93"/>
      <c r="R1" s="93"/>
      <c r="S1" s="93"/>
      <c r="T1" s="93"/>
      <c r="U1" s="93"/>
      <c r="V1" s="93"/>
      <c r="W1" s="93"/>
      <c r="X1" s="93" t="s">
        <v>4</v>
      </c>
      <c r="Y1" s="93"/>
      <c r="Z1" s="93"/>
      <c r="AA1" s="93"/>
      <c r="AB1" s="93"/>
      <c r="AC1" s="93"/>
      <c r="AD1" s="93"/>
      <c r="AE1" s="93"/>
    </row>
    <row r="2" spans="1:31" ht="43.2" x14ac:dyDescent="0.3">
      <c r="A2" s="12" t="s">
        <v>5</v>
      </c>
      <c r="B2" s="12" t="s">
        <v>6</v>
      </c>
      <c r="C2" s="12" t="s">
        <v>7</v>
      </c>
      <c r="D2" s="12" t="s">
        <v>8</v>
      </c>
      <c r="E2" s="12" t="s">
        <v>9</v>
      </c>
      <c r="F2" s="11">
        <v>2025</v>
      </c>
      <c r="G2" s="11">
        <v>2026</v>
      </c>
      <c r="H2" s="11">
        <v>2027</v>
      </c>
      <c r="I2" s="11">
        <v>2028</v>
      </c>
      <c r="J2" s="11">
        <v>2025</v>
      </c>
      <c r="K2" s="11">
        <v>2026</v>
      </c>
      <c r="L2" s="11">
        <v>2027</v>
      </c>
      <c r="M2" s="11">
        <v>2028</v>
      </c>
      <c r="N2" s="11" t="s">
        <v>10</v>
      </c>
      <c r="O2" s="11" t="s">
        <v>11</v>
      </c>
      <c r="P2" s="13" t="s">
        <v>12</v>
      </c>
      <c r="Q2" s="13" t="s">
        <v>13</v>
      </c>
      <c r="R2" s="13" t="s">
        <v>14</v>
      </c>
      <c r="S2" s="13" t="s">
        <v>15</v>
      </c>
      <c r="T2" s="13" t="s">
        <v>16</v>
      </c>
      <c r="U2" s="13" t="s">
        <v>17</v>
      </c>
      <c r="V2" s="13" t="s">
        <v>18</v>
      </c>
      <c r="W2" s="13" t="s">
        <v>19</v>
      </c>
      <c r="X2" s="13" t="s">
        <v>12</v>
      </c>
      <c r="Y2" s="13" t="s">
        <v>13</v>
      </c>
      <c r="Z2" s="13" t="s">
        <v>14</v>
      </c>
      <c r="AA2" s="13" t="s">
        <v>15</v>
      </c>
      <c r="AB2" s="13" t="s">
        <v>16</v>
      </c>
      <c r="AC2" s="13" t="s">
        <v>17</v>
      </c>
      <c r="AD2" s="13" t="s">
        <v>18</v>
      </c>
      <c r="AE2" s="13" t="s">
        <v>19</v>
      </c>
    </row>
    <row r="3" spans="1:31" ht="28.8" x14ac:dyDescent="0.3">
      <c r="A3" s="14" t="s">
        <v>20</v>
      </c>
      <c r="B3" s="15"/>
      <c r="C3" s="15"/>
      <c r="D3" s="14" t="s">
        <v>195</v>
      </c>
      <c r="E3" s="14"/>
      <c r="F3" s="14"/>
      <c r="G3" s="14"/>
      <c r="H3" s="14"/>
      <c r="I3" s="14"/>
      <c r="J3" s="16"/>
      <c r="K3" s="16"/>
      <c r="L3" s="16"/>
      <c r="M3" s="16"/>
      <c r="N3" s="17" t="s">
        <v>21</v>
      </c>
      <c r="O3" s="17"/>
      <c r="P3" s="18">
        <f>SUM(P4,P9,P14)</f>
        <v>11444</v>
      </c>
      <c r="Q3" s="18">
        <f t="shared" ref="Q3:AE3" si="0">SUM(Q4,Q9,Q14)</f>
        <v>450</v>
      </c>
      <c r="R3" s="18">
        <f t="shared" si="0"/>
        <v>11901.759999999998</v>
      </c>
      <c r="S3" s="18">
        <f t="shared" si="0"/>
        <v>468</v>
      </c>
      <c r="T3" s="18">
        <f t="shared" si="0"/>
        <v>12139.7952</v>
      </c>
      <c r="U3" s="18">
        <f t="shared" si="0"/>
        <v>477.36</v>
      </c>
      <c r="V3" s="18">
        <f t="shared" si="0"/>
        <v>12382.591104000001</v>
      </c>
      <c r="W3" s="18">
        <f t="shared" si="0"/>
        <v>486.90720000000005</v>
      </c>
      <c r="X3" s="18">
        <f t="shared" si="0"/>
        <v>0</v>
      </c>
      <c r="Y3" s="18">
        <f t="shared" si="0"/>
        <v>0</v>
      </c>
      <c r="Z3" s="18">
        <f t="shared" si="0"/>
        <v>0</v>
      </c>
      <c r="AA3" s="18">
        <f t="shared" si="0"/>
        <v>0</v>
      </c>
      <c r="AB3" s="18">
        <f t="shared" si="0"/>
        <v>0</v>
      </c>
      <c r="AC3" s="18">
        <f t="shared" si="0"/>
        <v>0</v>
      </c>
      <c r="AD3" s="18">
        <f t="shared" si="0"/>
        <v>0</v>
      </c>
      <c r="AE3" s="18">
        <f t="shared" si="0"/>
        <v>0</v>
      </c>
    </row>
    <row r="4" spans="1:31" ht="43.2" x14ac:dyDescent="0.3">
      <c r="A4" s="23" t="s">
        <v>20</v>
      </c>
      <c r="B4" s="23" t="s">
        <v>22</v>
      </c>
      <c r="C4" s="5"/>
      <c r="D4" s="23" t="s">
        <v>193</v>
      </c>
      <c r="E4" s="4"/>
      <c r="F4" s="4"/>
      <c r="G4" s="4"/>
      <c r="H4" s="4"/>
      <c r="I4" s="4"/>
      <c r="J4" s="19"/>
      <c r="K4" s="19"/>
      <c r="L4" s="19"/>
      <c r="M4" s="19"/>
      <c r="N4" s="19" t="s">
        <v>21</v>
      </c>
      <c r="O4" s="19" t="s">
        <v>275</v>
      </c>
      <c r="P4" s="20">
        <f>begroting2025!$C$4</f>
        <v>7300</v>
      </c>
      <c r="Q4" s="20">
        <f>begroting2025!$D$4</f>
        <v>450</v>
      </c>
      <c r="R4" s="20">
        <f>P4*1.04</f>
        <v>7592</v>
      </c>
      <c r="S4" s="20">
        <f>Q4*1.04</f>
        <v>468</v>
      </c>
      <c r="T4" s="20">
        <f>R4*1.02</f>
        <v>7743.84</v>
      </c>
      <c r="U4" s="20">
        <f>S4*1.02</f>
        <v>477.36</v>
      </c>
      <c r="V4" s="20">
        <f>T4*1.02</f>
        <v>7898.7168000000001</v>
      </c>
      <c r="W4" s="20">
        <f>U4*1.02</f>
        <v>486.90720000000005</v>
      </c>
      <c r="X4" s="20">
        <f t="shared" ref="X4:AE4" si="1">SUM(X5:X8)</f>
        <v>0</v>
      </c>
      <c r="Y4" s="20">
        <f t="shared" si="1"/>
        <v>0</v>
      </c>
      <c r="Z4" s="20">
        <f t="shared" si="1"/>
        <v>0</v>
      </c>
      <c r="AA4" s="20">
        <f t="shared" si="1"/>
        <v>0</v>
      </c>
      <c r="AB4" s="20">
        <f t="shared" si="1"/>
        <v>0</v>
      </c>
      <c r="AC4" s="20">
        <f t="shared" si="1"/>
        <v>0</v>
      </c>
      <c r="AD4" s="20">
        <f t="shared" si="1"/>
        <v>0</v>
      </c>
      <c r="AE4" s="20">
        <f t="shared" si="1"/>
        <v>0</v>
      </c>
    </row>
    <row r="5" spans="1:31" ht="57.6" x14ac:dyDescent="0.3">
      <c r="A5" s="1" t="s">
        <v>20</v>
      </c>
      <c r="B5" s="1" t="s">
        <v>22</v>
      </c>
      <c r="C5" s="2" t="s">
        <v>23</v>
      </c>
      <c r="D5" s="9" t="s">
        <v>24</v>
      </c>
      <c r="E5" s="1"/>
      <c r="F5" s="2" t="s">
        <v>25</v>
      </c>
      <c r="G5" s="2" t="s">
        <v>25</v>
      </c>
      <c r="H5" s="2" t="s">
        <v>25</v>
      </c>
      <c r="I5" s="2" t="s">
        <v>25</v>
      </c>
      <c r="J5" s="2"/>
      <c r="K5" s="2"/>
      <c r="L5" s="2"/>
      <c r="M5" s="2"/>
      <c r="N5" s="2" t="s">
        <v>21</v>
      </c>
      <c r="O5" s="2"/>
      <c r="P5" s="21"/>
      <c r="Q5" s="21"/>
      <c r="R5" s="21"/>
      <c r="S5" s="21"/>
      <c r="T5" s="21"/>
      <c r="U5" s="21"/>
      <c r="V5" s="21"/>
      <c r="W5" s="21"/>
      <c r="X5" s="21"/>
      <c r="Y5" s="21"/>
      <c r="Z5" s="21"/>
      <c r="AA5" s="21"/>
      <c r="AB5" s="21"/>
      <c r="AC5" s="21"/>
      <c r="AD5" s="21"/>
      <c r="AE5" s="21"/>
    </row>
    <row r="6" spans="1:31" ht="43.2" x14ac:dyDescent="0.3">
      <c r="A6" s="1" t="s">
        <v>20</v>
      </c>
      <c r="B6" s="1" t="s">
        <v>22</v>
      </c>
      <c r="C6" s="2" t="s">
        <v>26</v>
      </c>
      <c r="D6" s="1" t="s">
        <v>27</v>
      </c>
      <c r="E6" s="2"/>
      <c r="F6" s="2" t="s">
        <v>25</v>
      </c>
      <c r="G6" s="2" t="s">
        <v>25</v>
      </c>
      <c r="H6" s="2" t="s">
        <v>25</v>
      </c>
      <c r="I6" s="2" t="s">
        <v>25</v>
      </c>
      <c r="J6" s="2"/>
      <c r="K6" s="2"/>
      <c r="L6" s="2"/>
      <c r="M6" s="2"/>
      <c r="N6" s="2" t="s">
        <v>21</v>
      </c>
      <c r="O6" s="2"/>
      <c r="P6" s="21"/>
      <c r="Q6" s="21"/>
      <c r="R6" s="21"/>
      <c r="S6" s="21"/>
      <c r="T6" s="21"/>
      <c r="U6" s="21"/>
      <c r="V6" s="21"/>
      <c r="W6" s="21"/>
      <c r="X6" s="21"/>
      <c r="Y6" s="21"/>
      <c r="Z6" s="21"/>
      <c r="AA6" s="21"/>
      <c r="AB6" s="21"/>
      <c r="AC6" s="21"/>
      <c r="AD6" s="21"/>
      <c r="AE6" s="21"/>
    </row>
    <row r="7" spans="1:31" ht="28.8" x14ac:dyDescent="0.3">
      <c r="A7" s="1" t="s">
        <v>20</v>
      </c>
      <c r="B7" s="1" t="s">
        <v>22</v>
      </c>
      <c r="C7" s="2" t="s">
        <v>28</v>
      </c>
      <c r="D7" s="2" t="s">
        <v>29</v>
      </c>
      <c r="E7" s="2"/>
      <c r="F7" s="2" t="s">
        <v>25</v>
      </c>
      <c r="G7" s="2" t="s">
        <v>25</v>
      </c>
      <c r="H7" s="2" t="s">
        <v>25</v>
      </c>
      <c r="I7" s="2" t="s">
        <v>25</v>
      </c>
      <c r="J7" s="2"/>
      <c r="K7" s="2"/>
      <c r="L7" s="2"/>
      <c r="M7" s="2"/>
      <c r="N7" s="2" t="s">
        <v>21</v>
      </c>
      <c r="O7" s="2"/>
      <c r="P7" s="21"/>
      <c r="Q7" s="21"/>
      <c r="R7" s="21"/>
      <c r="S7" s="21"/>
      <c r="T7" s="21"/>
      <c r="U7" s="21"/>
      <c r="V7" s="21"/>
      <c r="W7" s="21"/>
      <c r="X7" s="21"/>
      <c r="Y7" s="21"/>
      <c r="Z7" s="21"/>
      <c r="AA7" s="21"/>
      <c r="AB7" s="21"/>
      <c r="AC7" s="21"/>
      <c r="AD7" s="21"/>
      <c r="AE7" s="21"/>
    </row>
    <row r="8" spans="1:31" ht="43.2" x14ac:dyDescent="0.3">
      <c r="A8" s="1" t="s">
        <v>20</v>
      </c>
      <c r="B8" s="1" t="s">
        <v>22</v>
      </c>
      <c r="C8" s="2" t="s">
        <v>30</v>
      </c>
      <c r="D8" s="9" t="s">
        <v>31</v>
      </c>
      <c r="E8" s="2"/>
      <c r="F8" s="2" t="s">
        <v>25</v>
      </c>
      <c r="G8" s="2" t="s">
        <v>25</v>
      </c>
      <c r="H8" s="2" t="s">
        <v>25</v>
      </c>
      <c r="I8" s="2" t="s">
        <v>25</v>
      </c>
      <c r="J8" s="2"/>
      <c r="K8" s="2"/>
      <c r="L8" s="2"/>
      <c r="M8" s="2"/>
      <c r="N8" s="2" t="s">
        <v>21</v>
      </c>
      <c r="O8" s="2"/>
      <c r="P8" s="21"/>
      <c r="Q8" s="21"/>
      <c r="R8" s="21"/>
      <c r="S8" s="21"/>
      <c r="T8" s="21"/>
      <c r="U8" s="21"/>
      <c r="V8" s="21"/>
      <c r="W8" s="21"/>
      <c r="X8" s="21"/>
      <c r="Y8" s="21"/>
      <c r="Z8" s="21"/>
      <c r="AA8" s="21"/>
      <c r="AB8" s="21"/>
      <c r="AC8" s="21"/>
      <c r="AD8" s="21"/>
      <c r="AE8" s="21"/>
    </row>
    <row r="9" spans="1:31" ht="72" x14ac:dyDescent="0.3">
      <c r="A9" s="23" t="s">
        <v>20</v>
      </c>
      <c r="B9" s="23" t="s">
        <v>32</v>
      </c>
      <c r="C9" s="6"/>
      <c r="D9" s="23" t="s">
        <v>196</v>
      </c>
      <c r="E9" s="4"/>
      <c r="F9" s="4"/>
      <c r="G9" s="4"/>
      <c r="H9" s="4"/>
      <c r="I9" s="4"/>
      <c r="J9" s="19"/>
      <c r="K9" s="19"/>
      <c r="L9" s="19"/>
      <c r="M9" s="19"/>
      <c r="N9" s="2" t="s">
        <v>33</v>
      </c>
      <c r="O9" s="19" t="s">
        <v>276</v>
      </c>
      <c r="P9" s="20">
        <v>1824</v>
      </c>
      <c r="Q9" s="20">
        <f t="shared" ref="Q9:AE9" si="2">SUM(Q10:Q13)</f>
        <v>0</v>
      </c>
      <c r="R9" s="20">
        <f>P9*1.04</f>
        <v>1896.96</v>
      </c>
      <c r="S9" s="20">
        <f t="shared" si="2"/>
        <v>0</v>
      </c>
      <c r="T9" s="20">
        <f>R9*1.02</f>
        <v>1934.8992000000001</v>
      </c>
      <c r="U9" s="20">
        <f t="shared" si="2"/>
        <v>0</v>
      </c>
      <c r="V9" s="20">
        <f>T9*1.02</f>
        <v>1973.5971840000002</v>
      </c>
      <c r="W9" s="20">
        <f t="shared" si="2"/>
        <v>0</v>
      </c>
      <c r="X9" s="20">
        <f t="shared" si="2"/>
        <v>0</v>
      </c>
      <c r="Y9" s="20">
        <f t="shared" si="2"/>
        <v>0</v>
      </c>
      <c r="Z9" s="20">
        <f t="shared" si="2"/>
        <v>0</v>
      </c>
      <c r="AA9" s="20">
        <f t="shared" si="2"/>
        <v>0</v>
      </c>
      <c r="AB9" s="20">
        <f t="shared" si="2"/>
        <v>0</v>
      </c>
      <c r="AC9" s="20">
        <f t="shared" si="2"/>
        <v>0</v>
      </c>
      <c r="AD9" s="20">
        <f t="shared" si="2"/>
        <v>0</v>
      </c>
      <c r="AE9" s="20">
        <f t="shared" si="2"/>
        <v>0</v>
      </c>
    </row>
    <row r="10" spans="1:31" ht="43.2" x14ac:dyDescent="0.3">
      <c r="A10" s="1" t="s">
        <v>20</v>
      </c>
      <c r="B10" s="1" t="s">
        <v>32</v>
      </c>
      <c r="C10" s="2" t="s">
        <v>34</v>
      </c>
      <c r="D10" s="1" t="s">
        <v>35</v>
      </c>
      <c r="E10" s="1"/>
      <c r="F10" s="2" t="s">
        <v>25</v>
      </c>
      <c r="G10" s="2" t="s">
        <v>25</v>
      </c>
      <c r="H10" s="2" t="s">
        <v>25</v>
      </c>
      <c r="I10" s="2" t="s">
        <v>25</v>
      </c>
      <c r="J10" s="2"/>
      <c r="K10" s="2"/>
      <c r="L10" s="2"/>
      <c r="M10" s="2"/>
      <c r="N10" s="2" t="s">
        <v>33</v>
      </c>
      <c r="O10" s="2"/>
      <c r="P10" s="21"/>
      <c r="Q10" s="21"/>
      <c r="R10" s="21"/>
      <c r="S10" s="21"/>
      <c r="T10" s="21"/>
      <c r="U10" s="21"/>
      <c r="V10" s="21"/>
      <c r="W10" s="21"/>
      <c r="X10" s="21"/>
      <c r="Y10" s="21"/>
      <c r="Z10" s="21"/>
      <c r="AA10" s="21"/>
      <c r="AB10" s="21"/>
      <c r="AC10" s="21"/>
      <c r="AD10" s="21"/>
      <c r="AE10" s="21"/>
    </row>
    <row r="11" spans="1:31" ht="43.2" x14ac:dyDescent="0.3">
      <c r="A11" s="1" t="s">
        <v>20</v>
      </c>
      <c r="B11" s="1" t="s">
        <v>32</v>
      </c>
      <c r="C11" s="2" t="s">
        <v>36</v>
      </c>
      <c r="D11" s="1" t="s">
        <v>37</v>
      </c>
      <c r="E11" s="2"/>
      <c r="F11" s="2"/>
      <c r="G11" s="2" t="s">
        <v>25</v>
      </c>
      <c r="H11" s="2" t="s">
        <v>25</v>
      </c>
      <c r="I11" s="2" t="s">
        <v>25</v>
      </c>
      <c r="J11" s="2"/>
      <c r="K11" s="2"/>
      <c r="L11" s="2"/>
      <c r="M11" s="2"/>
      <c r="N11" s="2" t="s">
        <v>33</v>
      </c>
      <c r="O11" s="2"/>
      <c r="P11" s="21"/>
      <c r="Q11" s="21"/>
      <c r="R11" s="21"/>
      <c r="S11" s="21"/>
      <c r="T11" s="21"/>
      <c r="U11" s="21"/>
      <c r="V11" s="21"/>
      <c r="W11" s="21"/>
      <c r="X11" s="21"/>
      <c r="Y11" s="21"/>
      <c r="Z11" s="21"/>
      <c r="AA11" s="21"/>
      <c r="AB11" s="21"/>
      <c r="AC11" s="21"/>
      <c r="AD11" s="21"/>
      <c r="AE11" s="21"/>
    </row>
    <row r="12" spans="1:31" ht="28.8" x14ac:dyDescent="0.3">
      <c r="A12" s="1" t="s">
        <v>20</v>
      </c>
      <c r="B12" s="1" t="s">
        <v>32</v>
      </c>
      <c r="C12" s="2" t="s">
        <v>38</v>
      </c>
      <c r="D12" s="2" t="s">
        <v>39</v>
      </c>
      <c r="E12" s="2"/>
      <c r="F12" s="2" t="s">
        <v>25</v>
      </c>
      <c r="G12" s="2" t="s">
        <v>25</v>
      </c>
      <c r="H12" s="2" t="s">
        <v>25</v>
      </c>
      <c r="I12" s="2" t="s">
        <v>25</v>
      </c>
      <c r="J12" s="2"/>
      <c r="K12" s="2"/>
      <c r="L12" s="2"/>
      <c r="M12" s="2"/>
      <c r="N12" s="2" t="s">
        <v>33</v>
      </c>
      <c r="O12" s="2"/>
      <c r="P12" s="21"/>
      <c r="Q12" s="21"/>
      <c r="R12" s="21"/>
      <c r="S12" s="21"/>
      <c r="T12" s="21"/>
      <c r="U12" s="21"/>
      <c r="V12" s="21"/>
      <c r="W12" s="21"/>
      <c r="X12" s="21"/>
      <c r="Y12" s="21"/>
      <c r="Z12" s="21"/>
      <c r="AA12" s="21"/>
      <c r="AB12" s="21"/>
      <c r="AC12" s="21"/>
      <c r="AD12" s="21"/>
      <c r="AE12" s="21"/>
    </row>
    <row r="13" spans="1:31" ht="28.8" x14ac:dyDescent="0.3">
      <c r="A13" s="1" t="s">
        <v>20</v>
      </c>
      <c r="B13" s="1" t="s">
        <v>32</v>
      </c>
      <c r="C13" s="2" t="s">
        <v>40</v>
      </c>
      <c r="D13" s="1" t="s">
        <v>216</v>
      </c>
      <c r="E13" s="2"/>
      <c r="F13" s="2" t="s">
        <v>25</v>
      </c>
      <c r="G13" s="2" t="s">
        <v>25</v>
      </c>
      <c r="H13" s="2" t="s">
        <v>25</v>
      </c>
      <c r="I13" s="2" t="s">
        <v>25</v>
      </c>
      <c r="J13" s="2"/>
      <c r="K13" s="2"/>
      <c r="L13" s="2"/>
      <c r="M13" s="2"/>
      <c r="N13" s="2" t="s">
        <v>33</v>
      </c>
      <c r="O13" s="2"/>
      <c r="P13" s="21"/>
      <c r="Q13" s="21"/>
      <c r="R13" s="21"/>
      <c r="S13" s="21"/>
      <c r="T13" s="21"/>
      <c r="U13" s="21"/>
      <c r="V13" s="21"/>
      <c r="W13" s="21"/>
      <c r="X13" s="21"/>
      <c r="Y13" s="21"/>
      <c r="Z13" s="21"/>
      <c r="AA13" s="21"/>
      <c r="AB13" s="21"/>
      <c r="AC13" s="21"/>
      <c r="AD13" s="21"/>
      <c r="AE13" s="21"/>
    </row>
    <row r="14" spans="1:31" ht="59.7" customHeight="1" x14ac:dyDescent="0.3">
      <c r="A14" s="23" t="s">
        <v>20</v>
      </c>
      <c r="B14" s="23" t="s">
        <v>41</v>
      </c>
      <c r="C14" s="5"/>
      <c r="D14" s="31" t="s">
        <v>197</v>
      </c>
      <c r="E14" s="4"/>
      <c r="F14" s="4"/>
      <c r="G14" s="4"/>
      <c r="H14" s="4"/>
      <c r="I14" s="4"/>
      <c r="J14" s="19"/>
      <c r="K14" s="19"/>
      <c r="L14" s="19"/>
      <c r="M14" s="19"/>
      <c r="N14" s="19" t="s">
        <v>21</v>
      </c>
      <c r="O14" s="19" t="s">
        <v>277</v>
      </c>
      <c r="P14" s="20">
        <v>2320</v>
      </c>
      <c r="Q14" s="20">
        <f t="shared" ref="Q14:AE14" si="3">SUM(Q15:Q17)</f>
        <v>0</v>
      </c>
      <c r="R14" s="20">
        <f>P14*1.04</f>
        <v>2412.8000000000002</v>
      </c>
      <c r="S14" s="20">
        <f t="shared" si="3"/>
        <v>0</v>
      </c>
      <c r="T14" s="20">
        <f>R14*1.02</f>
        <v>2461.056</v>
      </c>
      <c r="U14" s="20">
        <f t="shared" si="3"/>
        <v>0</v>
      </c>
      <c r="V14" s="20">
        <f>T14*1.02</f>
        <v>2510.2771200000002</v>
      </c>
      <c r="W14" s="20">
        <f t="shared" si="3"/>
        <v>0</v>
      </c>
      <c r="X14" s="20">
        <f t="shared" si="3"/>
        <v>0</v>
      </c>
      <c r="Y14" s="20">
        <f t="shared" si="3"/>
        <v>0</v>
      </c>
      <c r="Z14" s="20">
        <f t="shared" si="3"/>
        <v>0</v>
      </c>
      <c r="AA14" s="20">
        <f t="shared" si="3"/>
        <v>0</v>
      </c>
      <c r="AB14" s="20">
        <f t="shared" si="3"/>
        <v>0</v>
      </c>
      <c r="AC14" s="20">
        <f t="shared" si="3"/>
        <v>0</v>
      </c>
      <c r="AD14" s="20">
        <f t="shared" si="3"/>
        <v>0</v>
      </c>
      <c r="AE14" s="20">
        <f t="shared" si="3"/>
        <v>0</v>
      </c>
    </row>
    <row r="15" spans="1:31" ht="72" x14ac:dyDescent="0.3">
      <c r="A15" s="1" t="s">
        <v>20</v>
      </c>
      <c r="B15" s="1" t="s">
        <v>41</v>
      </c>
      <c r="C15" s="2" t="s">
        <v>42</v>
      </c>
      <c r="D15" s="1" t="s">
        <v>217</v>
      </c>
      <c r="E15" s="1"/>
      <c r="F15" s="2" t="s">
        <v>25</v>
      </c>
      <c r="G15" s="2"/>
      <c r="H15" s="2"/>
      <c r="I15" s="2"/>
      <c r="J15" s="2"/>
      <c r="K15" s="2"/>
      <c r="L15" s="2"/>
      <c r="M15" s="2"/>
      <c r="N15" s="2" t="s">
        <v>43</v>
      </c>
      <c r="O15" s="2"/>
      <c r="P15" s="21"/>
      <c r="Q15" s="21"/>
      <c r="R15" s="21"/>
      <c r="S15" s="21"/>
      <c r="T15" s="21"/>
      <c r="U15" s="21"/>
      <c r="V15" s="21"/>
      <c r="W15" s="21"/>
      <c r="X15" s="21"/>
      <c r="Y15" s="21"/>
      <c r="Z15" s="21"/>
      <c r="AA15" s="21"/>
      <c r="AB15" s="21"/>
      <c r="AC15" s="21"/>
      <c r="AD15" s="21"/>
      <c r="AE15" s="21"/>
    </row>
    <row r="16" spans="1:31" ht="28.8" x14ac:dyDescent="0.3">
      <c r="A16" s="1" t="s">
        <v>20</v>
      </c>
      <c r="B16" s="1" t="s">
        <v>41</v>
      </c>
      <c r="C16" s="2" t="s">
        <v>44</v>
      </c>
      <c r="D16" s="2" t="s">
        <v>218</v>
      </c>
      <c r="E16" s="2"/>
      <c r="F16" s="2" t="s">
        <v>25</v>
      </c>
      <c r="G16" s="2" t="s">
        <v>25</v>
      </c>
      <c r="H16" s="2" t="s">
        <v>25</v>
      </c>
      <c r="I16" s="2" t="s">
        <v>25</v>
      </c>
      <c r="J16" s="2"/>
      <c r="K16" s="2"/>
      <c r="L16" s="2"/>
      <c r="M16" s="2"/>
      <c r="N16" s="2" t="s">
        <v>21</v>
      </c>
      <c r="O16" s="2"/>
      <c r="P16" s="21"/>
      <c r="Q16" s="21"/>
      <c r="R16" s="21"/>
      <c r="S16" s="21"/>
      <c r="T16" s="21"/>
      <c r="U16" s="21"/>
      <c r="V16" s="21"/>
      <c r="W16" s="21"/>
      <c r="X16" s="21"/>
      <c r="Y16" s="21"/>
      <c r="Z16" s="21"/>
      <c r="AA16" s="21"/>
      <c r="AB16" s="21"/>
      <c r="AC16" s="21"/>
      <c r="AD16" s="21"/>
      <c r="AE16" s="21"/>
    </row>
    <row r="17" spans="1:31" ht="28.8" x14ac:dyDescent="0.3">
      <c r="A17" s="1" t="s">
        <v>20</v>
      </c>
      <c r="B17" s="1" t="s">
        <v>41</v>
      </c>
      <c r="C17" s="2" t="s">
        <v>45</v>
      </c>
      <c r="D17" s="2" t="s">
        <v>46</v>
      </c>
      <c r="E17" s="2"/>
      <c r="F17" s="2" t="s">
        <v>25</v>
      </c>
      <c r="G17" s="2" t="s">
        <v>25</v>
      </c>
      <c r="H17" s="2" t="s">
        <v>25</v>
      </c>
      <c r="I17" s="2" t="s">
        <v>25</v>
      </c>
      <c r="J17" s="2"/>
      <c r="K17" s="2"/>
      <c r="L17" s="2"/>
      <c r="M17" s="2"/>
      <c r="N17" s="2" t="s">
        <v>21</v>
      </c>
      <c r="O17" s="2"/>
      <c r="P17" s="21"/>
      <c r="Q17" s="21"/>
      <c r="R17" s="21"/>
      <c r="S17" s="21"/>
      <c r="T17" s="21"/>
      <c r="U17" s="21"/>
      <c r="V17" s="21"/>
      <c r="W17" s="21"/>
      <c r="X17" s="21"/>
      <c r="Y17" s="21"/>
      <c r="Z17" s="21"/>
      <c r="AA17" s="21"/>
      <c r="AB17" s="21"/>
      <c r="AC17" s="21"/>
      <c r="AD17" s="21"/>
      <c r="AE17" s="21"/>
    </row>
  </sheetData>
  <mergeCells count="5">
    <mergeCell ref="X1:AE1"/>
    <mergeCell ref="A1:E1"/>
    <mergeCell ref="J1:M1"/>
    <mergeCell ref="P1:W1"/>
    <mergeCell ref="F1:I1"/>
  </mergeCells>
  <pageMargins left="0.23622047244094491" right="0.23622047244094491" top="0.55118110236220474" bottom="0.35433070866141736" header="0.31496062992125984" footer="0.31496062992125984"/>
  <pageSetup paperSize="8" scale="62"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9AB19-531F-4853-94F6-BD20264C5988}">
  <dimension ref="A1:AF44"/>
  <sheetViews>
    <sheetView workbookViewId="0">
      <selection activeCell="D2" sqref="D1:D1048576"/>
    </sheetView>
  </sheetViews>
  <sheetFormatPr defaultColWidth="9.33203125" defaultRowHeight="14.4" outlineLevelCol="1" x14ac:dyDescent="0.3"/>
  <cols>
    <col min="1" max="1" width="7.33203125" style="24" bestFit="1" customWidth="1"/>
    <col min="2" max="2" width="8.6640625" style="24" customWidth="1"/>
    <col min="3" max="3" width="7.6640625" style="24" customWidth="1"/>
    <col min="4" max="4" width="47" style="24" customWidth="1"/>
    <col min="5" max="5" width="9.33203125" style="24" customWidth="1"/>
    <col min="6" max="13" width="5.5546875" style="24" customWidth="1"/>
    <col min="14" max="14" width="8.5546875" style="24" customWidth="1"/>
    <col min="15" max="15" width="8.6640625" style="24" customWidth="1"/>
    <col min="16" max="31" width="9.6640625" style="25" customWidth="1" outlineLevel="1"/>
    <col min="32" max="16384" width="9.33203125" style="24"/>
  </cols>
  <sheetData>
    <row r="1" spans="1:32" ht="39" customHeight="1" x14ac:dyDescent="0.3">
      <c r="A1" s="94" t="s">
        <v>194</v>
      </c>
      <c r="B1" s="94"/>
      <c r="C1" s="94"/>
      <c r="D1" s="94"/>
      <c r="E1" s="94"/>
      <c r="F1" s="95" t="s">
        <v>1</v>
      </c>
      <c r="G1" s="95"/>
      <c r="H1" s="95"/>
      <c r="I1" s="95"/>
      <c r="J1" s="95" t="s">
        <v>2</v>
      </c>
      <c r="K1" s="95"/>
      <c r="L1" s="95"/>
      <c r="M1" s="95"/>
      <c r="N1" s="10"/>
      <c r="O1" s="11"/>
      <c r="P1" s="93" t="s">
        <v>3</v>
      </c>
      <c r="Q1" s="93"/>
      <c r="R1" s="93"/>
      <c r="S1" s="93"/>
      <c r="T1" s="93"/>
      <c r="U1" s="93"/>
      <c r="V1" s="93"/>
      <c r="W1" s="93"/>
      <c r="X1" s="93" t="s">
        <v>4</v>
      </c>
      <c r="Y1" s="93"/>
      <c r="Z1" s="93"/>
      <c r="AA1" s="93"/>
      <c r="AB1" s="93"/>
      <c r="AC1" s="93"/>
      <c r="AD1" s="93"/>
      <c r="AE1" s="93"/>
      <c r="AF1" s="1"/>
    </row>
    <row r="2" spans="1:32" ht="43.2" x14ac:dyDescent="0.3">
      <c r="A2" s="12" t="s">
        <v>5</v>
      </c>
      <c r="B2" s="12" t="s">
        <v>6</v>
      </c>
      <c r="C2" s="12" t="s">
        <v>7</v>
      </c>
      <c r="D2" s="34" t="s">
        <v>8</v>
      </c>
      <c r="E2" s="12" t="s">
        <v>9</v>
      </c>
      <c r="F2" s="11">
        <v>2025</v>
      </c>
      <c r="G2" s="11">
        <v>2026</v>
      </c>
      <c r="H2" s="11">
        <v>2027</v>
      </c>
      <c r="I2" s="11">
        <v>2028</v>
      </c>
      <c r="J2" s="11">
        <v>2025</v>
      </c>
      <c r="K2" s="11">
        <v>2026</v>
      </c>
      <c r="L2" s="11">
        <v>2027</v>
      </c>
      <c r="M2" s="11">
        <v>2028</v>
      </c>
      <c r="N2" s="11" t="s">
        <v>10</v>
      </c>
      <c r="O2" s="11" t="s">
        <v>11</v>
      </c>
      <c r="P2" s="13" t="s">
        <v>12</v>
      </c>
      <c r="Q2" s="13" t="s">
        <v>13</v>
      </c>
      <c r="R2" s="13" t="s">
        <v>14</v>
      </c>
      <c r="S2" s="13" t="s">
        <v>15</v>
      </c>
      <c r="T2" s="13" t="s">
        <v>16</v>
      </c>
      <c r="U2" s="13" t="s">
        <v>17</v>
      </c>
      <c r="V2" s="13" t="s">
        <v>18</v>
      </c>
      <c r="W2" s="13" t="s">
        <v>19</v>
      </c>
      <c r="X2" s="13" t="s">
        <v>12</v>
      </c>
      <c r="Y2" s="13" t="s">
        <v>13</v>
      </c>
      <c r="Z2" s="13" t="s">
        <v>14</v>
      </c>
      <c r="AA2" s="13" t="s">
        <v>15</v>
      </c>
      <c r="AB2" s="13" t="s">
        <v>16</v>
      </c>
      <c r="AC2" s="13" t="s">
        <v>17</v>
      </c>
      <c r="AD2" s="13" t="s">
        <v>18</v>
      </c>
      <c r="AE2" s="13" t="s">
        <v>19</v>
      </c>
      <c r="AF2" s="1"/>
    </row>
    <row r="3" spans="1:32" ht="81" customHeight="1" x14ac:dyDescent="0.3">
      <c r="A3" s="14" t="s">
        <v>47</v>
      </c>
      <c r="B3" s="15"/>
      <c r="C3" s="15"/>
      <c r="D3" s="85" t="s">
        <v>198</v>
      </c>
      <c r="E3" s="14"/>
      <c r="F3" s="14"/>
      <c r="G3" s="14"/>
      <c r="H3" s="14"/>
      <c r="I3" s="14"/>
      <c r="J3" s="16"/>
      <c r="K3" s="16"/>
      <c r="L3" s="16"/>
      <c r="M3" s="16"/>
      <c r="N3" s="17" t="s">
        <v>48</v>
      </c>
      <c r="O3" s="17"/>
      <c r="P3" s="18">
        <f>SUM(P4,P8,P14,P20,P24,P31)</f>
        <v>659255</v>
      </c>
      <c r="Q3" s="18">
        <f t="shared" ref="Q3:AE3" si="0">SUM(Q4,Q8,Q14,Q20,Q24,Q31)</f>
        <v>676674</v>
      </c>
      <c r="R3" s="18">
        <f t="shared" si="0"/>
        <v>698477.2</v>
      </c>
      <c r="S3" s="18">
        <f t="shared" si="0"/>
        <v>708491.60000000009</v>
      </c>
      <c r="T3" s="18">
        <f t="shared" si="0"/>
        <v>687730.74399999995</v>
      </c>
      <c r="U3" s="18">
        <f t="shared" si="0"/>
        <v>689577.43200000003</v>
      </c>
      <c r="V3" s="18">
        <f t="shared" si="0"/>
        <v>693599.35887999996</v>
      </c>
      <c r="W3" s="18">
        <f t="shared" si="0"/>
        <v>698860.81104000006</v>
      </c>
      <c r="X3" s="18">
        <f t="shared" si="0"/>
        <v>0</v>
      </c>
      <c r="Y3" s="18">
        <f t="shared" si="0"/>
        <v>0</v>
      </c>
      <c r="Z3" s="18">
        <f t="shared" si="0"/>
        <v>0</v>
      </c>
      <c r="AA3" s="18">
        <f t="shared" si="0"/>
        <v>0</v>
      </c>
      <c r="AB3" s="18">
        <f t="shared" si="0"/>
        <v>0</v>
      </c>
      <c r="AC3" s="18">
        <f t="shared" si="0"/>
        <v>0</v>
      </c>
      <c r="AD3" s="18">
        <f t="shared" si="0"/>
        <v>0</v>
      </c>
      <c r="AE3" s="18">
        <f t="shared" si="0"/>
        <v>0</v>
      </c>
      <c r="AF3" s="1"/>
    </row>
    <row r="4" spans="1:32" ht="28.8" x14ac:dyDescent="0.3">
      <c r="A4" s="23" t="s">
        <v>47</v>
      </c>
      <c r="B4" s="23" t="s">
        <v>22</v>
      </c>
      <c r="C4" s="5"/>
      <c r="D4" s="86" t="s">
        <v>199</v>
      </c>
      <c r="E4" s="4"/>
      <c r="F4" s="4"/>
      <c r="G4" s="4"/>
      <c r="H4" s="4"/>
      <c r="I4" s="4"/>
      <c r="J4" s="19"/>
      <c r="K4" s="19"/>
      <c r="L4" s="19"/>
      <c r="M4" s="19"/>
      <c r="N4" s="19" t="s">
        <v>48</v>
      </c>
      <c r="O4" s="19" t="s">
        <v>288</v>
      </c>
      <c r="P4" s="20">
        <f>SUM(P5:P7)</f>
        <v>140500</v>
      </c>
      <c r="Q4" s="20">
        <f>SUM(Q5:Q7)</f>
        <v>103614</v>
      </c>
      <c r="R4" s="20">
        <f t="shared" ref="R4:AE4" si="1">SUM(R5:R7)</f>
        <v>166500</v>
      </c>
      <c r="S4" s="20">
        <f t="shared" si="1"/>
        <v>125000</v>
      </c>
      <c r="T4" s="20">
        <f t="shared" si="1"/>
        <v>176000</v>
      </c>
      <c r="U4" s="20">
        <f t="shared" si="1"/>
        <v>130000</v>
      </c>
      <c r="V4" s="20">
        <f t="shared" si="1"/>
        <v>176000</v>
      </c>
      <c r="W4" s="20">
        <f t="shared" si="1"/>
        <v>130000</v>
      </c>
      <c r="X4" s="20">
        <f t="shared" si="1"/>
        <v>0</v>
      </c>
      <c r="Y4" s="20">
        <f t="shared" si="1"/>
        <v>0</v>
      </c>
      <c r="Z4" s="20">
        <f t="shared" si="1"/>
        <v>0</v>
      </c>
      <c r="AA4" s="20">
        <f t="shared" si="1"/>
        <v>0</v>
      </c>
      <c r="AB4" s="20">
        <f t="shared" si="1"/>
        <v>0</v>
      </c>
      <c r="AC4" s="20">
        <f t="shared" si="1"/>
        <v>0</v>
      </c>
      <c r="AD4" s="20">
        <f t="shared" si="1"/>
        <v>0</v>
      </c>
      <c r="AE4" s="20">
        <f t="shared" si="1"/>
        <v>0</v>
      </c>
      <c r="AF4" s="1"/>
    </row>
    <row r="5" spans="1:32" ht="57.6" x14ac:dyDescent="0.3">
      <c r="A5" s="1" t="s">
        <v>47</v>
      </c>
      <c r="B5" s="1" t="s">
        <v>22</v>
      </c>
      <c r="C5" s="2" t="s">
        <v>49</v>
      </c>
      <c r="D5" s="1" t="s">
        <v>219</v>
      </c>
      <c r="E5" s="1"/>
      <c r="F5" s="2" t="s">
        <v>25</v>
      </c>
      <c r="G5" s="2" t="s">
        <v>25</v>
      </c>
      <c r="H5" s="2" t="s">
        <v>25</v>
      </c>
      <c r="I5" s="2" t="s">
        <v>25</v>
      </c>
      <c r="J5" s="2"/>
      <c r="K5" s="2"/>
      <c r="L5" s="2"/>
      <c r="M5" s="2"/>
      <c r="N5" s="2" t="s">
        <v>48</v>
      </c>
      <c r="O5" s="2"/>
      <c r="P5" s="21"/>
      <c r="Q5" s="21"/>
      <c r="R5" s="21">
        <v>500</v>
      </c>
      <c r="S5" s="21"/>
      <c r="T5" s="21"/>
      <c r="U5" s="21"/>
      <c r="V5" s="21"/>
      <c r="W5" s="21"/>
      <c r="X5" s="21"/>
      <c r="Y5" s="21"/>
      <c r="Z5" s="21"/>
      <c r="AA5" s="21"/>
      <c r="AB5" s="21"/>
      <c r="AC5" s="21"/>
      <c r="AD5" s="21"/>
      <c r="AE5" s="21"/>
      <c r="AF5" s="1"/>
    </row>
    <row r="6" spans="1:32" ht="64.5" customHeight="1" x14ac:dyDescent="0.3">
      <c r="A6" s="22" t="s">
        <v>47</v>
      </c>
      <c r="B6" s="22" t="s">
        <v>22</v>
      </c>
      <c r="C6" s="22" t="s">
        <v>50</v>
      </c>
      <c r="D6" s="1" t="s">
        <v>398</v>
      </c>
      <c r="E6" s="2"/>
      <c r="F6" s="2" t="s">
        <v>25</v>
      </c>
      <c r="G6" s="2" t="s">
        <v>25</v>
      </c>
      <c r="H6" s="2" t="s">
        <v>25</v>
      </c>
      <c r="I6" s="2" t="s">
        <v>25</v>
      </c>
      <c r="J6" s="2"/>
      <c r="K6" s="2"/>
      <c r="L6" s="2"/>
      <c r="M6" s="2"/>
      <c r="N6" s="2" t="s">
        <v>51</v>
      </c>
      <c r="O6" s="2" t="s">
        <v>354</v>
      </c>
      <c r="P6" s="21">
        <v>140500</v>
      </c>
      <c r="Q6" s="21">
        <v>103614</v>
      </c>
      <c r="R6" s="21">
        <v>166000</v>
      </c>
      <c r="S6" s="21">
        <v>125000</v>
      </c>
      <c r="T6" s="21">
        <f>30000+16000+130000</f>
        <v>176000</v>
      </c>
      <c r="U6" s="21">
        <v>130000</v>
      </c>
      <c r="V6" s="21">
        <v>176000</v>
      </c>
      <c r="W6" s="21">
        <v>130000</v>
      </c>
      <c r="X6" s="21"/>
      <c r="Y6" s="21"/>
      <c r="Z6" s="21"/>
      <c r="AA6" s="21"/>
      <c r="AB6" s="21"/>
      <c r="AC6" s="21"/>
      <c r="AD6" s="21"/>
      <c r="AE6" s="21"/>
      <c r="AF6" s="1"/>
    </row>
    <row r="7" spans="1:32" ht="64.5" customHeight="1" x14ac:dyDescent="0.3">
      <c r="A7" s="1" t="s">
        <v>47</v>
      </c>
      <c r="B7" s="22" t="s">
        <v>22</v>
      </c>
      <c r="C7" s="22" t="s">
        <v>52</v>
      </c>
      <c r="D7" s="1" t="s">
        <v>203</v>
      </c>
      <c r="E7" s="2"/>
      <c r="F7" s="2" t="s">
        <v>25</v>
      </c>
      <c r="G7" s="2" t="s">
        <v>25</v>
      </c>
      <c r="H7" s="2" t="s">
        <v>25</v>
      </c>
      <c r="I7" s="2" t="s">
        <v>25</v>
      </c>
      <c r="J7" s="2"/>
      <c r="K7" s="2"/>
      <c r="L7" s="2"/>
      <c r="M7" s="2"/>
      <c r="N7" s="2" t="s">
        <v>51</v>
      </c>
      <c r="O7" s="2" t="s">
        <v>354</v>
      </c>
      <c r="P7" s="21"/>
      <c r="Q7" s="21"/>
      <c r="R7" s="21"/>
      <c r="S7" s="21"/>
      <c r="T7" s="21"/>
      <c r="U7" s="21"/>
      <c r="V7" s="21"/>
      <c r="W7" s="21"/>
      <c r="X7" s="21"/>
      <c r="Y7" s="21"/>
      <c r="Z7" s="21"/>
      <c r="AA7" s="21"/>
      <c r="AB7" s="21"/>
      <c r="AC7" s="21"/>
      <c r="AD7" s="21"/>
      <c r="AE7" s="21"/>
      <c r="AF7" s="1"/>
    </row>
    <row r="8" spans="1:32" ht="57.6" x14ac:dyDescent="0.3">
      <c r="A8" s="23" t="s">
        <v>47</v>
      </c>
      <c r="B8" s="23" t="s">
        <v>53</v>
      </c>
      <c r="C8" s="6"/>
      <c r="D8" s="87" t="s">
        <v>204</v>
      </c>
      <c r="E8" s="4"/>
      <c r="F8" s="4"/>
      <c r="G8" s="4"/>
      <c r="H8" s="4"/>
      <c r="I8" s="4"/>
      <c r="J8" s="19"/>
      <c r="K8" s="19"/>
      <c r="L8" s="19"/>
      <c r="M8" s="19"/>
      <c r="N8" s="19" t="s">
        <v>48</v>
      </c>
      <c r="O8" s="19" t="s">
        <v>291</v>
      </c>
      <c r="P8" s="20">
        <f>SUM(P9:P13)</f>
        <v>62000</v>
      </c>
      <c r="Q8" s="20">
        <f t="shared" ref="Q8:AE8" si="2">SUM(Q9:Q13)</f>
        <v>57000</v>
      </c>
      <c r="R8" s="20">
        <f t="shared" si="2"/>
        <v>36000</v>
      </c>
      <c r="S8" s="20">
        <f t="shared" si="2"/>
        <v>31000</v>
      </c>
      <c r="T8" s="20">
        <f t="shared" si="2"/>
        <v>10000</v>
      </c>
      <c r="U8" s="20">
        <f t="shared" si="2"/>
        <v>0</v>
      </c>
      <c r="V8" s="20">
        <f t="shared" si="2"/>
        <v>10000</v>
      </c>
      <c r="W8" s="20">
        <f t="shared" si="2"/>
        <v>0</v>
      </c>
      <c r="X8" s="20">
        <f t="shared" si="2"/>
        <v>0</v>
      </c>
      <c r="Y8" s="20">
        <f t="shared" si="2"/>
        <v>0</v>
      </c>
      <c r="Z8" s="20">
        <f t="shared" si="2"/>
        <v>0</v>
      </c>
      <c r="AA8" s="20">
        <f t="shared" si="2"/>
        <v>0</v>
      </c>
      <c r="AB8" s="20">
        <f t="shared" si="2"/>
        <v>0</v>
      </c>
      <c r="AC8" s="20">
        <f t="shared" si="2"/>
        <v>0</v>
      </c>
      <c r="AD8" s="20">
        <f t="shared" si="2"/>
        <v>0</v>
      </c>
      <c r="AE8" s="20">
        <f t="shared" si="2"/>
        <v>0</v>
      </c>
      <c r="AF8" s="1"/>
    </row>
    <row r="9" spans="1:32" ht="43.2" x14ac:dyDescent="0.3">
      <c r="A9" s="1" t="s">
        <v>47</v>
      </c>
      <c r="B9" s="1" t="s">
        <v>53</v>
      </c>
      <c r="C9" s="8" t="s">
        <v>54</v>
      </c>
      <c r="D9" s="1" t="s">
        <v>220</v>
      </c>
      <c r="E9" s="26"/>
      <c r="F9" s="2" t="s">
        <v>25</v>
      </c>
      <c r="G9" s="2" t="s">
        <v>25</v>
      </c>
      <c r="H9" s="2" t="s">
        <v>25</v>
      </c>
      <c r="I9" s="2" t="s">
        <v>25</v>
      </c>
      <c r="J9" s="2"/>
      <c r="K9" s="2"/>
      <c r="L9" s="2"/>
      <c r="M9" s="2"/>
      <c r="N9" s="2" t="s">
        <v>48</v>
      </c>
      <c r="O9" s="2"/>
      <c r="P9" s="21">
        <v>5000</v>
      </c>
      <c r="Q9" s="21"/>
      <c r="R9" s="21">
        <v>5000</v>
      </c>
      <c r="S9" s="21"/>
      <c r="T9" s="21"/>
      <c r="U9" s="21"/>
      <c r="V9" s="21"/>
      <c r="W9" s="21"/>
      <c r="X9" s="21"/>
      <c r="Y9" s="21"/>
      <c r="Z9" s="21"/>
      <c r="AA9" s="21"/>
      <c r="AB9" s="21"/>
      <c r="AC9" s="21"/>
      <c r="AD9" s="21"/>
      <c r="AE9" s="21"/>
      <c r="AF9" s="1"/>
    </row>
    <row r="10" spans="1:32" ht="46.5" customHeight="1" x14ac:dyDescent="0.3">
      <c r="A10" s="22" t="s">
        <v>47</v>
      </c>
      <c r="B10" s="1" t="s">
        <v>53</v>
      </c>
      <c r="C10" s="8" t="s">
        <v>55</v>
      </c>
      <c r="D10" s="1" t="s">
        <v>56</v>
      </c>
      <c r="E10" s="27"/>
      <c r="F10" s="2" t="s">
        <v>25</v>
      </c>
      <c r="G10" s="2" t="s">
        <v>25</v>
      </c>
      <c r="H10" s="2" t="s">
        <v>25</v>
      </c>
      <c r="I10" s="2" t="s">
        <v>25</v>
      </c>
      <c r="J10" s="2"/>
      <c r="K10" s="2"/>
      <c r="L10" s="2"/>
      <c r="M10" s="2"/>
      <c r="N10" s="2" t="s">
        <v>48</v>
      </c>
      <c r="O10" s="2" t="s">
        <v>355</v>
      </c>
      <c r="P10" s="21">
        <v>57000</v>
      </c>
      <c r="Q10" s="21">
        <v>57000</v>
      </c>
      <c r="R10" s="21">
        <v>31000</v>
      </c>
      <c r="S10" s="21">
        <v>31000</v>
      </c>
      <c r="T10" s="21">
        <v>10000</v>
      </c>
      <c r="U10" s="21">
        <v>0</v>
      </c>
      <c r="V10" s="21">
        <v>10000</v>
      </c>
      <c r="W10" s="21">
        <v>0</v>
      </c>
      <c r="X10" s="21"/>
      <c r="Y10" s="21"/>
      <c r="Z10" s="21"/>
      <c r="AA10" s="21"/>
      <c r="AB10" s="21"/>
      <c r="AC10" s="21"/>
      <c r="AD10" s="21"/>
      <c r="AE10" s="21"/>
      <c r="AF10" s="1"/>
    </row>
    <row r="11" spans="1:32" ht="57.6" x14ac:dyDescent="0.3">
      <c r="A11" s="1" t="s">
        <v>47</v>
      </c>
      <c r="B11" s="1" t="s">
        <v>53</v>
      </c>
      <c r="C11" s="8" t="s">
        <v>57</v>
      </c>
      <c r="D11" s="1" t="s">
        <v>58</v>
      </c>
      <c r="E11" s="27"/>
      <c r="F11" s="2" t="s">
        <v>25</v>
      </c>
      <c r="G11" s="2" t="s">
        <v>25</v>
      </c>
      <c r="H11" s="2"/>
      <c r="I11" s="2"/>
      <c r="J11" s="2"/>
      <c r="K11" s="2"/>
      <c r="L11" s="2"/>
      <c r="M11" s="2"/>
      <c r="N11" s="2" t="s">
        <v>48</v>
      </c>
      <c r="O11" s="2" t="s">
        <v>355</v>
      </c>
      <c r="P11" s="21"/>
      <c r="Q11" s="21"/>
      <c r="R11" s="21"/>
      <c r="S11" s="21"/>
      <c r="T11" s="21"/>
      <c r="U11" s="21"/>
      <c r="V11" s="21"/>
      <c r="W11" s="21"/>
      <c r="X11" s="21"/>
      <c r="Y11" s="21"/>
      <c r="Z11" s="21"/>
      <c r="AA11" s="21"/>
      <c r="AB11" s="21"/>
      <c r="AC11" s="21"/>
      <c r="AD11" s="21"/>
      <c r="AE11" s="21"/>
      <c r="AF11" s="1"/>
    </row>
    <row r="12" spans="1:32" ht="57.6" x14ac:dyDescent="0.3">
      <c r="A12" s="22" t="s">
        <v>47</v>
      </c>
      <c r="B12" s="1" t="s">
        <v>53</v>
      </c>
      <c r="C12" s="8" t="s">
        <v>59</v>
      </c>
      <c r="D12" s="1" t="s">
        <v>60</v>
      </c>
      <c r="E12" s="27"/>
      <c r="F12" s="2" t="s">
        <v>25</v>
      </c>
      <c r="G12" s="2" t="s">
        <v>25</v>
      </c>
      <c r="H12" s="2"/>
      <c r="I12" s="2"/>
      <c r="J12" s="2"/>
      <c r="K12" s="2"/>
      <c r="L12" s="2"/>
      <c r="M12" s="2"/>
      <c r="N12" s="2" t="s">
        <v>48</v>
      </c>
      <c r="O12" s="2" t="s">
        <v>355</v>
      </c>
      <c r="P12" s="21"/>
      <c r="Q12" s="21"/>
      <c r="R12" s="21"/>
      <c r="S12" s="21"/>
      <c r="T12" s="21"/>
      <c r="U12" s="21"/>
      <c r="V12" s="21"/>
      <c r="W12" s="21"/>
      <c r="X12" s="21"/>
      <c r="Y12" s="21"/>
      <c r="Z12" s="21"/>
      <c r="AA12" s="21"/>
      <c r="AB12" s="21"/>
      <c r="AC12" s="21"/>
      <c r="AD12" s="21"/>
      <c r="AE12" s="21"/>
      <c r="AF12" s="1"/>
    </row>
    <row r="13" spans="1:32" ht="28.8" x14ac:dyDescent="0.3">
      <c r="A13" s="1" t="s">
        <v>47</v>
      </c>
      <c r="B13" s="1" t="s">
        <v>53</v>
      </c>
      <c r="C13" s="8" t="s">
        <v>61</v>
      </c>
      <c r="D13" s="1" t="s">
        <v>221</v>
      </c>
      <c r="E13" s="27"/>
      <c r="F13" s="2"/>
      <c r="G13" s="2" t="s">
        <v>25</v>
      </c>
      <c r="H13" s="2" t="s">
        <v>25</v>
      </c>
      <c r="I13" s="2"/>
      <c r="J13" s="2"/>
      <c r="K13" s="2"/>
      <c r="L13" s="2"/>
      <c r="M13" s="2"/>
      <c r="N13" s="2" t="s">
        <v>48</v>
      </c>
      <c r="O13" s="2"/>
      <c r="P13" s="21"/>
      <c r="Q13" s="21"/>
      <c r="R13" s="21"/>
      <c r="S13" s="21"/>
      <c r="T13" s="21"/>
      <c r="U13" s="21"/>
      <c r="V13" s="21"/>
      <c r="W13" s="21"/>
      <c r="X13" s="21"/>
      <c r="Y13" s="21"/>
      <c r="Z13" s="21"/>
      <c r="AA13" s="21"/>
      <c r="AB13" s="21"/>
      <c r="AC13" s="21"/>
      <c r="AD13" s="21"/>
      <c r="AE13" s="21"/>
      <c r="AF13" s="1"/>
    </row>
    <row r="14" spans="1:32" ht="86.4" x14ac:dyDescent="0.3">
      <c r="A14" s="23" t="s">
        <v>47</v>
      </c>
      <c r="B14" s="23" t="s">
        <v>62</v>
      </c>
      <c r="C14" s="5"/>
      <c r="D14" s="88" t="s">
        <v>200</v>
      </c>
      <c r="E14" s="4"/>
      <c r="F14" s="4"/>
      <c r="G14" s="4"/>
      <c r="H14" s="4"/>
      <c r="I14" s="4"/>
      <c r="J14" s="19"/>
      <c r="K14" s="19"/>
      <c r="L14" s="19"/>
      <c r="M14" s="19"/>
      <c r="N14" s="19" t="s">
        <v>48</v>
      </c>
      <c r="O14" s="19" t="s">
        <v>296</v>
      </c>
      <c r="P14" s="20">
        <v>267905</v>
      </c>
      <c r="Q14" s="20">
        <v>338665</v>
      </c>
      <c r="R14" s="20">
        <f>P14*1.04</f>
        <v>278621.2</v>
      </c>
      <c r="S14" s="20">
        <f>Q14*1.04</f>
        <v>352211.60000000003</v>
      </c>
      <c r="T14" s="20">
        <f>R14*1.02</f>
        <v>284193.62400000001</v>
      </c>
      <c r="U14" s="20">
        <f>S14*1.02</f>
        <v>359255.83200000005</v>
      </c>
      <c r="V14" s="20">
        <f>T14*1.02</f>
        <v>289877.49648000003</v>
      </c>
      <c r="W14" s="20">
        <f>U14*1.02</f>
        <v>366440.94864000008</v>
      </c>
      <c r="X14" s="20">
        <f t="shared" ref="X14:AE14" si="3">SUM(X15:X19)</f>
        <v>0</v>
      </c>
      <c r="Y14" s="20">
        <f t="shared" si="3"/>
        <v>0</v>
      </c>
      <c r="Z14" s="20">
        <f t="shared" si="3"/>
        <v>0</v>
      </c>
      <c r="AA14" s="20">
        <f t="shared" si="3"/>
        <v>0</v>
      </c>
      <c r="AB14" s="20">
        <f t="shared" si="3"/>
        <v>0</v>
      </c>
      <c r="AC14" s="20">
        <f t="shared" si="3"/>
        <v>0</v>
      </c>
      <c r="AD14" s="20">
        <f t="shared" si="3"/>
        <v>0</v>
      </c>
      <c r="AE14" s="20">
        <f t="shared" si="3"/>
        <v>0</v>
      </c>
      <c r="AF14" s="1"/>
    </row>
    <row r="15" spans="1:32" ht="57.6" x14ac:dyDescent="0.3">
      <c r="A15" s="1" t="s">
        <v>47</v>
      </c>
      <c r="B15" s="1" t="s">
        <v>62</v>
      </c>
      <c r="C15" s="2" t="s">
        <v>63</v>
      </c>
      <c r="D15" s="89" t="s">
        <v>222</v>
      </c>
      <c r="E15" s="1"/>
      <c r="F15" s="2" t="s">
        <v>25</v>
      </c>
      <c r="G15" s="2" t="s">
        <v>25</v>
      </c>
      <c r="H15" s="2"/>
      <c r="I15" s="2"/>
      <c r="J15" s="2"/>
      <c r="K15" s="2"/>
      <c r="L15" s="2"/>
      <c r="M15" s="2"/>
      <c r="N15" s="2" t="s">
        <v>48</v>
      </c>
      <c r="O15" s="2" t="s">
        <v>355</v>
      </c>
      <c r="P15" s="21"/>
      <c r="Q15" s="21"/>
      <c r="R15" s="21"/>
      <c r="S15" s="21"/>
      <c r="T15" s="21"/>
      <c r="U15" s="21"/>
      <c r="V15" s="21"/>
      <c r="W15" s="21"/>
      <c r="X15" s="21"/>
      <c r="Y15" s="21"/>
      <c r="Z15" s="21"/>
      <c r="AA15" s="21"/>
      <c r="AB15" s="21"/>
      <c r="AC15" s="21"/>
      <c r="AD15" s="21"/>
      <c r="AE15" s="21"/>
      <c r="AF15" s="1"/>
    </row>
    <row r="16" spans="1:32" ht="57.6" x14ac:dyDescent="0.3">
      <c r="A16" s="22" t="s">
        <v>47</v>
      </c>
      <c r="B16" s="1" t="s">
        <v>62</v>
      </c>
      <c r="C16" s="2" t="s">
        <v>64</v>
      </c>
      <c r="D16" s="89" t="s">
        <v>223</v>
      </c>
      <c r="E16" s="2"/>
      <c r="F16" s="2" t="s">
        <v>25</v>
      </c>
      <c r="G16" s="2" t="s">
        <v>25</v>
      </c>
      <c r="H16" s="2" t="s">
        <v>25</v>
      </c>
      <c r="I16" s="2" t="s">
        <v>25</v>
      </c>
      <c r="J16" s="2"/>
      <c r="K16" s="2"/>
      <c r="L16" s="2"/>
      <c r="M16" s="2"/>
      <c r="N16" s="2" t="s">
        <v>51</v>
      </c>
      <c r="O16" s="2"/>
      <c r="P16" s="21"/>
      <c r="Q16" s="21"/>
      <c r="R16" s="21"/>
      <c r="S16" s="21"/>
      <c r="T16" s="21"/>
      <c r="U16" s="21"/>
      <c r="V16" s="21"/>
      <c r="W16" s="21"/>
      <c r="X16" s="21"/>
      <c r="Y16" s="21"/>
      <c r="Z16" s="21"/>
      <c r="AA16" s="21"/>
      <c r="AB16" s="21"/>
      <c r="AC16" s="21"/>
      <c r="AD16" s="21"/>
      <c r="AE16" s="21"/>
      <c r="AF16" s="1"/>
    </row>
    <row r="17" spans="1:32" ht="43.2" x14ac:dyDescent="0.3">
      <c r="A17" s="1" t="s">
        <v>47</v>
      </c>
      <c r="B17" s="1" t="s">
        <v>62</v>
      </c>
      <c r="C17" s="22" t="s">
        <v>65</v>
      </c>
      <c r="D17" s="89" t="s">
        <v>66</v>
      </c>
      <c r="E17" s="2"/>
      <c r="F17" s="2" t="s">
        <v>67</v>
      </c>
      <c r="G17" s="2" t="s">
        <v>68</v>
      </c>
      <c r="H17" s="2" t="s">
        <v>69</v>
      </c>
      <c r="I17" s="2" t="s">
        <v>70</v>
      </c>
      <c r="J17" s="2"/>
      <c r="K17" s="2"/>
      <c r="L17" s="2"/>
      <c r="M17" s="2"/>
      <c r="N17" s="2" t="s">
        <v>71</v>
      </c>
      <c r="O17" s="2"/>
      <c r="P17" s="21"/>
      <c r="Q17" s="21"/>
      <c r="R17" s="21"/>
      <c r="S17" s="21"/>
      <c r="T17" s="21"/>
      <c r="U17" s="21"/>
      <c r="V17" s="21"/>
      <c r="W17" s="21"/>
      <c r="X17" s="21"/>
      <c r="Y17" s="21"/>
      <c r="Z17" s="21"/>
      <c r="AA17" s="21"/>
      <c r="AB17" s="21"/>
      <c r="AC17" s="21"/>
      <c r="AD17" s="21"/>
      <c r="AE17" s="21"/>
      <c r="AF17" s="1"/>
    </row>
    <row r="18" spans="1:32" ht="43.2" x14ac:dyDescent="0.3">
      <c r="A18" s="22" t="s">
        <v>47</v>
      </c>
      <c r="B18" s="1" t="s">
        <v>62</v>
      </c>
      <c r="C18" s="22" t="s">
        <v>72</v>
      </c>
      <c r="D18" s="89" t="s">
        <v>224</v>
      </c>
      <c r="E18" s="2"/>
      <c r="F18" s="2" t="s">
        <v>25</v>
      </c>
      <c r="G18" s="2" t="s">
        <v>25</v>
      </c>
      <c r="H18" s="2" t="s">
        <v>25</v>
      </c>
      <c r="I18" s="2" t="s">
        <v>25</v>
      </c>
      <c r="J18" s="2"/>
      <c r="K18" s="2"/>
      <c r="L18" s="2"/>
      <c r="M18" s="2"/>
      <c r="N18" s="2" t="s">
        <v>51</v>
      </c>
      <c r="O18" s="2"/>
      <c r="P18" s="21"/>
      <c r="Q18" s="21"/>
      <c r="R18" s="21"/>
      <c r="S18" s="21"/>
      <c r="T18" s="21"/>
      <c r="U18" s="21"/>
      <c r="V18" s="21"/>
      <c r="W18" s="21"/>
      <c r="X18" s="21"/>
      <c r="Y18" s="21"/>
      <c r="Z18" s="21"/>
      <c r="AA18" s="21"/>
      <c r="AB18" s="21"/>
      <c r="AC18" s="21"/>
      <c r="AD18" s="21"/>
      <c r="AE18" s="21"/>
      <c r="AF18" s="1"/>
    </row>
    <row r="19" spans="1:32" ht="66.75" customHeight="1" x14ac:dyDescent="0.3">
      <c r="A19" s="1" t="s">
        <v>47</v>
      </c>
      <c r="B19" s="1" t="s">
        <v>62</v>
      </c>
      <c r="C19" s="2" t="s">
        <v>73</v>
      </c>
      <c r="D19" s="89" t="s">
        <v>74</v>
      </c>
      <c r="E19" s="2"/>
      <c r="F19" s="2" t="s">
        <v>25</v>
      </c>
      <c r="G19" s="2" t="s">
        <v>25</v>
      </c>
      <c r="H19" s="2" t="s">
        <v>25</v>
      </c>
      <c r="I19" s="2" t="s">
        <v>25</v>
      </c>
      <c r="J19" s="2"/>
      <c r="K19" s="2"/>
      <c r="L19" s="2"/>
      <c r="M19" s="2"/>
      <c r="N19" s="2" t="s">
        <v>75</v>
      </c>
      <c r="O19" s="2"/>
      <c r="P19" s="21"/>
      <c r="Q19" s="21"/>
      <c r="R19" s="21"/>
      <c r="S19" s="21"/>
      <c r="T19" s="21"/>
      <c r="U19" s="21"/>
      <c r="V19" s="21"/>
      <c r="W19" s="21"/>
      <c r="X19" s="21"/>
      <c r="Y19" s="21"/>
      <c r="Z19" s="21"/>
      <c r="AA19" s="21"/>
      <c r="AB19" s="21"/>
      <c r="AC19" s="21"/>
      <c r="AD19" s="21"/>
      <c r="AE19" s="21"/>
      <c r="AF19" s="1"/>
    </row>
    <row r="20" spans="1:32" ht="72" x14ac:dyDescent="0.3">
      <c r="A20" s="23" t="s">
        <v>47</v>
      </c>
      <c r="B20" s="23" t="s">
        <v>76</v>
      </c>
      <c r="C20" s="5"/>
      <c r="D20" s="86" t="s">
        <v>201</v>
      </c>
      <c r="E20" s="4"/>
      <c r="F20" s="4"/>
      <c r="G20" s="4"/>
      <c r="H20" s="4"/>
      <c r="I20" s="4"/>
      <c r="J20" s="19"/>
      <c r="K20" s="19"/>
      <c r="L20" s="19"/>
      <c r="M20" s="19"/>
      <c r="N20" s="19" t="s">
        <v>77</v>
      </c>
      <c r="O20" s="19" t="s">
        <v>305</v>
      </c>
      <c r="P20" s="20">
        <f>SUM(P21:P23)</f>
        <v>0</v>
      </c>
      <c r="Q20" s="20">
        <f t="shared" ref="Q20:AE20" si="4">SUM(Q21:Q23)</f>
        <v>0</v>
      </c>
      <c r="R20" s="20">
        <v>5000</v>
      </c>
      <c r="S20" s="20">
        <f t="shared" si="4"/>
        <v>0</v>
      </c>
      <c r="T20" s="20">
        <f>R20*1.02</f>
        <v>5100</v>
      </c>
      <c r="U20" s="20">
        <f t="shared" si="4"/>
        <v>0</v>
      </c>
      <c r="V20" s="20">
        <f>T20*1.02</f>
        <v>5202</v>
      </c>
      <c r="W20" s="20">
        <f t="shared" si="4"/>
        <v>0</v>
      </c>
      <c r="X20" s="20">
        <f t="shared" si="4"/>
        <v>0</v>
      </c>
      <c r="Y20" s="20">
        <f t="shared" si="4"/>
        <v>0</v>
      </c>
      <c r="Z20" s="20">
        <f t="shared" si="4"/>
        <v>0</v>
      </c>
      <c r="AA20" s="20">
        <f t="shared" si="4"/>
        <v>0</v>
      </c>
      <c r="AB20" s="20">
        <f t="shared" si="4"/>
        <v>0</v>
      </c>
      <c r="AC20" s="20">
        <f t="shared" si="4"/>
        <v>0</v>
      </c>
      <c r="AD20" s="20">
        <f t="shared" si="4"/>
        <v>0</v>
      </c>
      <c r="AE20" s="20">
        <f t="shared" si="4"/>
        <v>0</v>
      </c>
      <c r="AF20" s="1"/>
    </row>
    <row r="21" spans="1:32" ht="28.8" x14ac:dyDescent="0.3">
      <c r="A21" s="1" t="s">
        <v>47</v>
      </c>
      <c r="B21" s="1" t="s">
        <v>76</v>
      </c>
      <c r="C21" s="2" t="s">
        <v>78</v>
      </c>
      <c r="D21" s="1" t="s">
        <v>225</v>
      </c>
      <c r="E21" s="1"/>
      <c r="F21" s="2" t="s">
        <v>25</v>
      </c>
      <c r="G21" s="2" t="s">
        <v>25</v>
      </c>
      <c r="H21" s="2" t="s">
        <v>25</v>
      </c>
      <c r="I21" s="2" t="s">
        <v>25</v>
      </c>
      <c r="J21" s="2"/>
      <c r="K21" s="2"/>
      <c r="L21" s="2"/>
      <c r="M21" s="2"/>
      <c r="N21" s="2" t="s">
        <v>77</v>
      </c>
      <c r="O21" s="2"/>
      <c r="P21" s="21"/>
      <c r="Q21" s="21"/>
      <c r="R21" s="21"/>
      <c r="S21" s="21"/>
      <c r="T21" s="21"/>
      <c r="U21" s="21"/>
      <c r="V21" s="21"/>
      <c r="W21" s="21"/>
      <c r="X21" s="21"/>
      <c r="Y21" s="21"/>
      <c r="Z21" s="21"/>
      <c r="AA21" s="21"/>
      <c r="AB21" s="21"/>
      <c r="AC21" s="21"/>
      <c r="AD21" s="21"/>
      <c r="AE21" s="21"/>
      <c r="AF21" s="1"/>
    </row>
    <row r="22" spans="1:32" ht="76.5" customHeight="1" x14ac:dyDescent="0.3">
      <c r="A22" s="22" t="s">
        <v>47</v>
      </c>
      <c r="B22" s="1" t="s">
        <v>76</v>
      </c>
      <c r="C22" s="2" t="s">
        <v>79</v>
      </c>
      <c r="D22" s="1" t="s">
        <v>226</v>
      </c>
      <c r="E22" s="2"/>
      <c r="F22" s="2"/>
      <c r="G22" s="2" t="s">
        <v>25</v>
      </c>
      <c r="H22" s="2" t="s">
        <v>25</v>
      </c>
      <c r="I22" s="2" t="s">
        <v>25</v>
      </c>
      <c r="J22" s="2"/>
      <c r="K22" s="2"/>
      <c r="L22" s="2"/>
      <c r="M22" s="2"/>
      <c r="N22" s="2" t="s">
        <v>77</v>
      </c>
      <c r="O22" s="2"/>
      <c r="P22" s="21"/>
      <c r="Q22" s="21"/>
      <c r="R22" s="21"/>
      <c r="S22" s="21"/>
      <c r="T22" s="21"/>
      <c r="U22" s="21"/>
      <c r="V22" s="21"/>
      <c r="W22" s="21"/>
      <c r="X22" s="21"/>
      <c r="Y22" s="21"/>
      <c r="Z22" s="21"/>
      <c r="AA22" s="21"/>
      <c r="AB22" s="21"/>
      <c r="AC22" s="21"/>
      <c r="AD22" s="21"/>
      <c r="AE22" s="21"/>
      <c r="AF22" s="1"/>
    </row>
    <row r="23" spans="1:32" ht="43.2" x14ac:dyDescent="0.3">
      <c r="A23" s="1" t="s">
        <v>47</v>
      </c>
      <c r="B23" s="1" t="s">
        <v>76</v>
      </c>
      <c r="C23" s="22" t="s">
        <v>80</v>
      </c>
      <c r="D23" s="90" t="s">
        <v>227</v>
      </c>
      <c r="E23" s="2"/>
      <c r="F23" s="2" t="s">
        <v>25</v>
      </c>
      <c r="G23" s="2" t="s">
        <v>25</v>
      </c>
      <c r="H23" s="2" t="s">
        <v>25</v>
      </c>
      <c r="I23" s="2" t="s">
        <v>25</v>
      </c>
      <c r="J23" s="2"/>
      <c r="K23" s="2"/>
      <c r="L23" s="2"/>
      <c r="M23" s="2"/>
      <c r="N23" s="2" t="s">
        <v>21</v>
      </c>
      <c r="O23" s="2"/>
      <c r="P23" s="21"/>
      <c r="Q23" s="21"/>
      <c r="R23" s="21"/>
      <c r="S23" s="21"/>
      <c r="T23" s="21"/>
      <c r="U23" s="21"/>
      <c r="V23" s="21"/>
      <c r="W23" s="21"/>
      <c r="X23" s="21"/>
      <c r="Y23" s="21"/>
      <c r="Z23" s="21"/>
      <c r="AA23" s="21"/>
      <c r="AB23" s="21"/>
      <c r="AC23" s="21"/>
      <c r="AD23" s="21"/>
      <c r="AE23" s="21"/>
      <c r="AF23" s="1"/>
    </row>
    <row r="24" spans="1:32" ht="57.6" x14ac:dyDescent="0.3">
      <c r="A24" s="23" t="s">
        <v>47</v>
      </c>
      <c r="B24" s="23" t="s">
        <v>81</v>
      </c>
      <c r="C24" s="28"/>
      <c r="D24" s="86" t="s">
        <v>82</v>
      </c>
      <c r="E24" s="29"/>
      <c r="F24" s="4"/>
      <c r="G24" s="4"/>
      <c r="H24" s="4"/>
      <c r="I24" s="4"/>
      <c r="J24" s="19"/>
      <c r="K24" s="19"/>
      <c r="L24" s="19"/>
      <c r="M24" s="19"/>
      <c r="N24" s="2" t="s">
        <v>83</v>
      </c>
      <c r="O24" s="19" t="s">
        <v>308</v>
      </c>
      <c r="P24" s="20">
        <v>3900</v>
      </c>
      <c r="Q24" s="20">
        <v>2000</v>
      </c>
      <c r="R24" s="20">
        <f>P24*1.04</f>
        <v>4056</v>
      </c>
      <c r="S24" s="20">
        <f>Q24*1.04</f>
        <v>2080</v>
      </c>
      <c r="T24" s="20">
        <f>R24*1.02</f>
        <v>4137.12</v>
      </c>
      <c r="U24" s="20">
        <f>S24*1.02</f>
        <v>2121.6</v>
      </c>
      <c r="V24" s="20">
        <f>T24*1.02</f>
        <v>4219.8624</v>
      </c>
      <c r="W24" s="20">
        <f>T24*1.02</f>
        <v>4219.8624</v>
      </c>
      <c r="X24" s="20">
        <f t="shared" ref="X24:AE24" si="5">SUM(X25:X29)</f>
        <v>0</v>
      </c>
      <c r="Y24" s="20">
        <f t="shared" si="5"/>
        <v>0</v>
      </c>
      <c r="Z24" s="20">
        <f t="shared" si="5"/>
        <v>0</v>
      </c>
      <c r="AA24" s="20">
        <f t="shared" si="5"/>
        <v>0</v>
      </c>
      <c r="AB24" s="20">
        <f t="shared" si="5"/>
        <v>0</v>
      </c>
      <c r="AC24" s="20">
        <f t="shared" si="5"/>
        <v>0</v>
      </c>
      <c r="AD24" s="20">
        <f t="shared" si="5"/>
        <v>0</v>
      </c>
      <c r="AE24" s="20">
        <f t="shared" si="5"/>
        <v>0</v>
      </c>
      <c r="AF24" s="1"/>
    </row>
    <row r="25" spans="1:32" ht="43.2" x14ac:dyDescent="0.3">
      <c r="A25" s="1" t="s">
        <v>47</v>
      </c>
      <c r="B25" s="1" t="s">
        <v>81</v>
      </c>
      <c r="C25" s="2" t="s">
        <v>84</v>
      </c>
      <c r="D25" s="91" t="s">
        <v>85</v>
      </c>
      <c r="E25" s="1"/>
      <c r="F25" s="2"/>
      <c r="G25" s="2" t="s">
        <v>25</v>
      </c>
      <c r="H25" s="2" t="s">
        <v>25</v>
      </c>
      <c r="I25" s="2" t="s">
        <v>25</v>
      </c>
      <c r="J25" s="2"/>
      <c r="K25" s="2"/>
      <c r="L25" s="2"/>
      <c r="M25" s="2"/>
      <c r="N25" s="2" t="s">
        <v>75</v>
      </c>
      <c r="O25" s="2"/>
      <c r="P25" s="21"/>
      <c r="Q25" s="21"/>
      <c r="R25" s="21"/>
      <c r="S25" s="21"/>
      <c r="T25" s="21"/>
      <c r="U25" s="21"/>
      <c r="V25" s="21"/>
      <c r="W25" s="21"/>
      <c r="X25" s="21"/>
      <c r="Y25" s="21"/>
      <c r="Z25" s="21"/>
      <c r="AA25" s="21"/>
      <c r="AB25" s="21"/>
      <c r="AC25" s="21"/>
      <c r="AD25" s="21"/>
      <c r="AE25" s="21"/>
      <c r="AF25" s="1"/>
    </row>
    <row r="26" spans="1:32" ht="28.8" x14ac:dyDescent="0.3">
      <c r="A26" s="22" t="s">
        <v>47</v>
      </c>
      <c r="B26" s="1" t="s">
        <v>86</v>
      </c>
      <c r="C26" s="2" t="s">
        <v>87</v>
      </c>
      <c r="D26" s="1" t="s">
        <v>228</v>
      </c>
      <c r="E26" s="2"/>
      <c r="F26" s="2" t="s">
        <v>25</v>
      </c>
      <c r="G26" s="2" t="s">
        <v>25</v>
      </c>
      <c r="H26" s="2" t="s">
        <v>25</v>
      </c>
      <c r="I26" s="2" t="s">
        <v>25</v>
      </c>
      <c r="J26" s="2"/>
      <c r="K26" s="2"/>
      <c r="L26" s="2"/>
      <c r="M26" s="2"/>
      <c r="N26" s="2" t="s">
        <v>83</v>
      </c>
      <c r="O26" s="2"/>
      <c r="P26" s="21"/>
      <c r="Q26" s="21"/>
      <c r="R26" s="21"/>
      <c r="S26" s="21"/>
      <c r="T26" s="21"/>
      <c r="U26" s="21"/>
      <c r="V26" s="21"/>
      <c r="W26" s="21"/>
      <c r="X26" s="21"/>
      <c r="Y26" s="21"/>
      <c r="Z26" s="21"/>
      <c r="AA26" s="21"/>
      <c r="AB26" s="21"/>
      <c r="AC26" s="21"/>
      <c r="AD26" s="21"/>
      <c r="AE26" s="21"/>
      <c r="AF26" s="1"/>
    </row>
    <row r="27" spans="1:32" ht="43.2" x14ac:dyDescent="0.3">
      <c r="A27" s="1" t="s">
        <v>47</v>
      </c>
      <c r="B27" s="1" t="s">
        <v>81</v>
      </c>
      <c r="C27" s="22" t="s">
        <v>88</v>
      </c>
      <c r="D27" s="3" t="s">
        <v>89</v>
      </c>
      <c r="E27" s="2"/>
      <c r="F27" s="2" t="s">
        <v>25</v>
      </c>
      <c r="G27" s="2" t="s">
        <v>25</v>
      </c>
      <c r="H27" s="2" t="s">
        <v>25</v>
      </c>
      <c r="I27" s="2" t="s">
        <v>25</v>
      </c>
      <c r="J27" s="2"/>
      <c r="K27" s="2"/>
      <c r="L27" s="2"/>
      <c r="M27" s="2"/>
      <c r="N27" s="2" t="s">
        <v>48</v>
      </c>
      <c r="O27" s="2"/>
      <c r="P27" s="21"/>
      <c r="Q27" s="21"/>
      <c r="R27" s="21"/>
      <c r="S27" s="21"/>
      <c r="T27" s="21"/>
      <c r="U27" s="21"/>
      <c r="V27" s="21"/>
      <c r="W27" s="21"/>
      <c r="X27" s="21"/>
      <c r="Y27" s="21"/>
      <c r="Z27" s="21"/>
      <c r="AA27" s="21"/>
      <c r="AB27" s="21"/>
      <c r="AC27" s="21"/>
      <c r="AD27" s="21"/>
      <c r="AE27" s="21"/>
      <c r="AF27" s="1"/>
    </row>
    <row r="28" spans="1:32" ht="28.8" x14ac:dyDescent="0.3">
      <c r="A28" s="22" t="s">
        <v>47</v>
      </c>
      <c r="B28" s="1" t="s">
        <v>81</v>
      </c>
      <c r="C28" s="2" t="s">
        <v>90</v>
      </c>
      <c r="D28" s="3" t="s">
        <v>91</v>
      </c>
      <c r="E28" s="2"/>
      <c r="F28" s="2" t="s">
        <v>25</v>
      </c>
      <c r="G28" s="2" t="s">
        <v>25</v>
      </c>
      <c r="H28" s="2" t="s">
        <v>25</v>
      </c>
      <c r="I28" s="2" t="s">
        <v>25</v>
      </c>
      <c r="J28" s="2"/>
      <c r="K28" s="2"/>
      <c r="L28" s="2"/>
      <c r="M28" s="2"/>
      <c r="N28" s="2" t="s">
        <v>75</v>
      </c>
      <c r="O28" s="2"/>
      <c r="P28" s="21"/>
      <c r="Q28" s="21"/>
      <c r="R28" s="21"/>
      <c r="S28" s="21"/>
      <c r="T28" s="21"/>
      <c r="U28" s="21"/>
      <c r="V28" s="21"/>
      <c r="W28" s="21"/>
      <c r="X28" s="21"/>
      <c r="Y28" s="21"/>
      <c r="Z28" s="21"/>
      <c r="AA28" s="21"/>
      <c r="AB28" s="21"/>
      <c r="AC28" s="21"/>
      <c r="AD28" s="21"/>
      <c r="AE28" s="21"/>
      <c r="AF28" s="1"/>
    </row>
    <row r="29" spans="1:32" ht="43.2" x14ac:dyDescent="0.3">
      <c r="A29" s="1" t="s">
        <v>47</v>
      </c>
      <c r="B29" s="1" t="s">
        <v>86</v>
      </c>
      <c r="C29" s="22" t="s">
        <v>92</v>
      </c>
      <c r="D29" s="90" t="s">
        <v>93</v>
      </c>
      <c r="E29" s="2"/>
      <c r="F29" s="2" t="s">
        <v>25</v>
      </c>
      <c r="G29" s="2" t="s">
        <v>25</v>
      </c>
      <c r="H29" s="2" t="s">
        <v>25</v>
      </c>
      <c r="I29" s="2" t="s">
        <v>25</v>
      </c>
      <c r="J29" s="2"/>
      <c r="K29" s="2"/>
      <c r="L29" s="2"/>
      <c r="M29" s="2"/>
      <c r="N29" s="2" t="s">
        <v>48</v>
      </c>
      <c r="O29" s="2"/>
      <c r="P29" s="21"/>
      <c r="Q29" s="21"/>
      <c r="R29" s="21"/>
      <c r="S29" s="21"/>
      <c r="T29" s="21"/>
      <c r="U29" s="21"/>
      <c r="V29" s="21"/>
      <c r="W29" s="21"/>
      <c r="X29" s="21"/>
      <c r="Y29" s="21"/>
      <c r="Z29" s="21"/>
      <c r="AA29" s="21"/>
      <c r="AB29" s="21"/>
      <c r="AC29" s="21"/>
      <c r="AD29" s="21"/>
      <c r="AE29" s="21"/>
      <c r="AF29" s="1"/>
    </row>
    <row r="30" spans="1:32" ht="43.2" x14ac:dyDescent="0.3">
      <c r="A30" s="1" t="s">
        <v>47</v>
      </c>
      <c r="B30" s="1" t="s">
        <v>81</v>
      </c>
      <c r="C30" s="22" t="s">
        <v>94</v>
      </c>
      <c r="D30" s="90" t="s">
        <v>95</v>
      </c>
      <c r="E30" s="27"/>
      <c r="F30" s="2"/>
      <c r="G30" s="2" t="s">
        <v>25</v>
      </c>
      <c r="H30" s="2" t="s">
        <v>25</v>
      </c>
      <c r="I30" s="2" t="s">
        <v>25</v>
      </c>
      <c r="J30" s="2"/>
      <c r="K30" s="2"/>
      <c r="L30" s="2"/>
      <c r="M30" s="2"/>
      <c r="N30" s="2" t="s">
        <v>83</v>
      </c>
      <c r="O30" s="2"/>
      <c r="P30" s="21"/>
      <c r="Q30" s="21"/>
      <c r="R30" s="21"/>
      <c r="S30" s="21"/>
      <c r="T30" s="21"/>
      <c r="U30" s="21"/>
      <c r="V30" s="21"/>
      <c r="W30" s="21"/>
      <c r="X30" s="21"/>
      <c r="Y30" s="21"/>
      <c r="Z30" s="21"/>
      <c r="AA30" s="21"/>
      <c r="AB30" s="21"/>
      <c r="AC30" s="21"/>
      <c r="AD30" s="21"/>
      <c r="AE30" s="21"/>
      <c r="AF30" s="1"/>
    </row>
    <row r="31" spans="1:32" ht="43.2" x14ac:dyDescent="0.3">
      <c r="A31" s="23" t="s">
        <v>47</v>
      </c>
      <c r="B31" s="23" t="s">
        <v>96</v>
      </c>
      <c r="C31" s="28"/>
      <c r="D31" s="86" t="s">
        <v>205</v>
      </c>
      <c r="E31" s="29"/>
      <c r="F31" s="4"/>
      <c r="G31" s="4"/>
      <c r="H31" s="4"/>
      <c r="I31" s="4"/>
      <c r="J31" s="19"/>
      <c r="K31" s="19"/>
      <c r="L31" s="19"/>
      <c r="M31" s="19"/>
      <c r="N31" s="19" t="s">
        <v>97</v>
      </c>
      <c r="O31" s="19" t="s">
        <v>311</v>
      </c>
      <c r="P31" s="20">
        <f>SUM(P32:P44)</f>
        <v>184950</v>
      </c>
      <c r="Q31" s="20">
        <f>SUM(Q32:Q44)</f>
        <v>175395</v>
      </c>
      <c r="R31" s="20">
        <f>SUM(R32:R44)+40100</f>
        <v>208300</v>
      </c>
      <c r="S31" s="20">
        <f>SUM(S32:S44)+30000</f>
        <v>198200</v>
      </c>
      <c r="T31" s="20">
        <f>R31</f>
        <v>208300</v>
      </c>
      <c r="U31" s="20">
        <f>S31</f>
        <v>198200</v>
      </c>
      <c r="V31" s="20">
        <f>T31</f>
        <v>208300</v>
      </c>
      <c r="W31" s="20">
        <f>U31</f>
        <v>198200</v>
      </c>
      <c r="X31" s="20"/>
      <c r="Y31" s="20">
        <f t="shared" ref="Y31:AE31" si="6">SUM(Y32:Y44)</f>
        <v>0</v>
      </c>
      <c r="Z31" s="20">
        <f t="shared" si="6"/>
        <v>0</v>
      </c>
      <c r="AA31" s="20">
        <f t="shared" si="6"/>
        <v>0</v>
      </c>
      <c r="AB31" s="20">
        <f t="shared" si="6"/>
        <v>0</v>
      </c>
      <c r="AC31" s="20">
        <f t="shared" si="6"/>
        <v>0</v>
      </c>
      <c r="AD31" s="20">
        <f t="shared" si="6"/>
        <v>0</v>
      </c>
      <c r="AE31" s="20">
        <f t="shared" si="6"/>
        <v>0</v>
      </c>
      <c r="AF31" s="1"/>
    </row>
    <row r="32" spans="1:32" ht="86.4" x14ac:dyDescent="0.3">
      <c r="A32" s="1" t="s">
        <v>47</v>
      </c>
      <c r="B32" s="1" t="s">
        <v>96</v>
      </c>
      <c r="C32" s="8" t="s">
        <v>98</v>
      </c>
      <c r="D32" s="1" t="s">
        <v>99</v>
      </c>
      <c r="E32" s="26"/>
      <c r="F32" s="2" t="s">
        <v>25</v>
      </c>
      <c r="G32" s="2" t="s">
        <v>25</v>
      </c>
      <c r="H32" s="2" t="s">
        <v>25</v>
      </c>
      <c r="I32" s="2" t="s">
        <v>25</v>
      </c>
      <c r="J32" s="2"/>
      <c r="K32" s="2"/>
      <c r="L32" s="2"/>
      <c r="M32" s="2"/>
      <c r="N32" s="2" t="s">
        <v>97</v>
      </c>
      <c r="O32" s="2"/>
      <c r="P32" s="21"/>
      <c r="Q32" s="21"/>
      <c r="R32" s="21"/>
      <c r="S32" s="21"/>
      <c r="T32" s="21"/>
      <c r="U32" s="21"/>
      <c r="V32" s="21"/>
      <c r="W32" s="21">
        <f>+P31-184950</f>
        <v>0</v>
      </c>
      <c r="X32" s="21"/>
      <c r="Y32" s="21"/>
      <c r="Z32" s="21"/>
      <c r="AA32" s="21"/>
      <c r="AB32" s="21"/>
      <c r="AC32" s="21"/>
      <c r="AD32" s="21"/>
      <c r="AE32" s="21"/>
      <c r="AF32" s="1"/>
    </row>
    <row r="33" spans="1:32" ht="72" x14ac:dyDescent="0.3">
      <c r="A33" s="22" t="s">
        <v>47</v>
      </c>
      <c r="B33" s="1" t="s">
        <v>100</v>
      </c>
      <c r="C33" s="8" t="s">
        <v>101</v>
      </c>
      <c r="D33" s="1" t="s">
        <v>229</v>
      </c>
      <c r="E33" s="27"/>
      <c r="F33" s="2" t="s">
        <v>25</v>
      </c>
      <c r="G33" s="2" t="s">
        <v>25</v>
      </c>
      <c r="H33" s="2" t="s">
        <v>25</v>
      </c>
      <c r="I33" s="2" t="s">
        <v>25</v>
      </c>
      <c r="J33" s="2"/>
      <c r="K33" s="2"/>
      <c r="L33" s="2"/>
      <c r="M33" s="2"/>
      <c r="N33" s="2" t="s">
        <v>97</v>
      </c>
      <c r="O33" s="2"/>
      <c r="P33" s="21"/>
      <c r="Q33" s="21"/>
      <c r="R33" s="21"/>
      <c r="S33" s="21"/>
      <c r="T33" s="21"/>
      <c r="U33" s="21"/>
      <c r="V33" s="21"/>
      <c r="W33" s="21"/>
      <c r="X33" s="21"/>
      <c r="Y33" s="21"/>
      <c r="Z33" s="21"/>
      <c r="AA33" s="21"/>
      <c r="AB33" s="21"/>
      <c r="AC33" s="21"/>
      <c r="AD33" s="21"/>
      <c r="AE33" s="21"/>
      <c r="AF33" s="1"/>
    </row>
    <row r="34" spans="1:32" ht="86.4" x14ac:dyDescent="0.3">
      <c r="A34" s="1" t="s">
        <v>47</v>
      </c>
      <c r="B34" s="1" t="s">
        <v>96</v>
      </c>
      <c r="C34" s="8" t="s">
        <v>102</v>
      </c>
      <c r="D34" s="1" t="s">
        <v>399</v>
      </c>
      <c r="E34" s="27"/>
      <c r="F34" s="2" t="s">
        <v>25</v>
      </c>
      <c r="G34" s="2" t="s">
        <v>25</v>
      </c>
      <c r="H34" s="2" t="s">
        <v>25</v>
      </c>
      <c r="I34" s="2" t="s">
        <v>25</v>
      </c>
      <c r="J34" s="2"/>
      <c r="K34" s="2"/>
      <c r="L34" s="2"/>
      <c r="M34" s="2"/>
      <c r="N34" s="2" t="s">
        <v>97</v>
      </c>
      <c r="O34" s="2" t="s">
        <v>359</v>
      </c>
      <c r="P34" s="21">
        <v>21000</v>
      </c>
      <c r="Q34" s="21">
        <v>21000</v>
      </c>
      <c r="R34" s="21">
        <v>45600</v>
      </c>
      <c r="S34" s="21">
        <v>45600</v>
      </c>
      <c r="T34" s="21"/>
      <c r="U34" s="21"/>
      <c r="V34" s="21"/>
      <c r="W34" s="21"/>
      <c r="X34" s="21"/>
      <c r="Y34" s="21"/>
      <c r="Z34" s="21"/>
      <c r="AA34" s="21"/>
      <c r="AB34" s="21"/>
      <c r="AC34" s="21"/>
      <c r="AD34" s="21"/>
      <c r="AE34" s="21"/>
      <c r="AF34" s="1"/>
    </row>
    <row r="35" spans="1:32" ht="43.2" x14ac:dyDescent="0.3">
      <c r="A35" s="22" t="s">
        <v>47</v>
      </c>
      <c r="B35" s="1" t="s">
        <v>96</v>
      </c>
      <c r="C35" s="8" t="s">
        <v>103</v>
      </c>
      <c r="D35" s="1" t="s">
        <v>230</v>
      </c>
      <c r="E35" s="27"/>
      <c r="F35" s="2" t="s">
        <v>25</v>
      </c>
      <c r="G35" s="2" t="s">
        <v>25</v>
      </c>
      <c r="H35" s="2" t="s">
        <v>25</v>
      </c>
      <c r="I35" s="2"/>
      <c r="J35" s="2"/>
      <c r="K35" s="2"/>
      <c r="L35" s="2"/>
      <c r="M35" s="2"/>
      <c r="N35" s="2" t="s">
        <v>97</v>
      </c>
      <c r="O35" s="2"/>
      <c r="P35" s="21"/>
      <c r="Q35" s="21"/>
      <c r="R35" s="21"/>
      <c r="S35" s="21"/>
      <c r="T35" s="21"/>
      <c r="U35" s="21"/>
      <c r="V35" s="21"/>
      <c r="W35" s="21"/>
      <c r="X35" s="21"/>
      <c r="Y35" s="21"/>
      <c r="Z35" s="21"/>
      <c r="AA35" s="21"/>
      <c r="AB35" s="21"/>
      <c r="AC35" s="21"/>
      <c r="AD35" s="21"/>
      <c r="AE35" s="21"/>
      <c r="AF35" s="1"/>
    </row>
    <row r="36" spans="1:32" ht="28.8" x14ac:dyDescent="0.3">
      <c r="A36" s="1" t="s">
        <v>47</v>
      </c>
      <c r="B36" s="1" t="s">
        <v>100</v>
      </c>
      <c r="C36" s="8" t="s">
        <v>104</v>
      </c>
      <c r="D36" s="1" t="s">
        <v>400</v>
      </c>
      <c r="E36" s="27"/>
      <c r="F36" s="2" t="s">
        <v>25</v>
      </c>
      <c r="G36" s="2" t="s">
        <v>25</v>
      </c>
      <c r="H36" s="2" t="s">
        <v>25</v>
      </c>
      <c r="I36" s="2"/>
      <c r="J36" s="2"/>
      <c r="K36" s="2"/>
      <c r="L36" s="2"/>
      <c r="M36" s="2"/>
      <c r="N36" s="2" t="s">
        <v>97</v>
      </c>
      <c r="O36" s="2" t="s">
        <v>356</v>
      </c>
      <c r="P36" s="21">
        <v>47500</v>
      </c>
      <c r="Q36" s="21">
        <v>47500</v>
      </c>
      <c r="R36" s="21">
        <v>49400</v>
      </c>
      <c r="S36" s="21">
        <v>49400</v>
      </c>
      <c r="T36" s="21"/>
      <c r="U36" s="21"/>
      <c r="V36" s="21"/>
      <c r="W36" s="21"/>
      <c r="X36" s="21"/>
      <c r="Y36" s="21"/>
      <c r="Z36" s="21"/>
      <c r="AA36" s="21"/>
      <c r="AB36" s="21"/>
      <c r="AC36" s="21"/>
      <c r="AD36" s="21"/>
      <c r="AE36" s="21"/>
      <c r="AF36" s="1"/>
    </row>
    <row r="37" spans="1:32" ht="28.8" x14ac:dyDescent="0.3">
      <c r="A37" s="1" t="s">
        <v>47</v>
      </c>
      <c r="B37" s="1" t="s">
        <v>100</v>
      </c>
      <c r="C37" s="8" t="s">
        <v>105</v>
      </c>
      <c r="D37" s="1" t="s">
        <v>401</v>
      </c>
      <c r="E37" s="27"/>
      <c r="F37" s="2" t="s">
        <v>25</v>
      </c>
      <c r="G37" s="2" t="s">
        <v>25</v>
      </c>
      <c r="H37" s="2" t="s">
        <v>25</v>
      </c>
      <c r="I37" s="2"/>
      <c r="J37" s="2"/>
      <c r="K37" s="2"/>
      <c r="L37" s="2"/>
      <c r="M37" s="2"/>
      <c r="N37" s="2" t="s">
        <v>97</v>
      </c>
      <c r="O37" s="2" t="s">
        <v>357</v>
      </c>
      <c r="P37" s="21">
        <v>47500</v>
      </c>
      <c r="Q37" s="21">
        <v>47500</v>
      </c>
      <c r="R37" s="21">
        <v>49400</v>
      </c>
      <c r="S37" s="21">
        <v>49400</v>
      </c>
      <c r="T37" s="21"/>
      <c r="U37" s="21"/>
      <c r="V37" s="21"/>
      <c r="W37" s="21"/>
      <c r="X37" s="21"/>
      <c r="Y37" s="21"/>
      <c r="Z37" s="21"/>
      <c r="AA37" s="21"/>
      <c r="AB37" s="21"/>
      <c r="AC37" s="21"/>
      <c r="AD37" s="21"/>
      <c r="AE37" s="21"/>
      <c r="AF37" s="1"/>
    </row>
    <row r="38" spans="1:32" ht="43.2" x14ac:dyDescent="0.3">
      <c r="A38" s="1" t="s">
        <v>47</v>
      </c>
      <c r="B38" s="1" t="s">
        <v>100</v>
      </c>
      <c r="C38" s="8" t="s">
        <v>108</v>
      </c>
      <c r="D38" s="1" t="s">
        <v>402</v>
      </c>
      <c r="E38" s="27"/>
      <c r="F38" s="2" t="s">
        <v>25</v>
      </c>
      <c r="G38" s="2" t="s">
        <v>25</v>
      </c>
      <c r="H38" s="2" t="s">
        <v>25</v>
      </c>
      <c r="I38" s="2"/>
      <c r="J38" s="2"/>
      <c r="K38" s="2"/>
      <c r="L38" s="2"/>
      <c r="M38" s="2"/>
      <c r="N38" s="2" t="s">
        <v>97</v>
      </c>
      <c r="O38" s="2" t="s">
        <v>358</v>
      </c>
      <c r="P38" s="21">
        <v>10000</v>
      </c>
      <c r="Q38" s="21">
        <v>10000</v>
      </c>
      <c r="R38" s="21">
        <v>10400</v>
      </c>
      <c r="S38" s="21">
        <v>10400</v>
      </c>
      <c r="T38" s="21"/>
      <c r="U38" s="21"/>
      <c r="V38" s="21"/>
      <c r="W38" s="21"/>
      <c r="X38" s="21"/>
      <c r="Y38" s="21"/>
      <c r="Z38" s="21"/>
      <c r="AA38" s="21"/>
      <c r="AB38" s="21"/>
      <c r="AC38" s="21"/>
      <c r="AD38" s="21"/>
      <c r="AE38" s="21"/>
      <c r="AF38" s="1"/>
    </row>
    <row r="39" spans="1:32" ht="43.2" x14ac:dyDescent="0.3">
      <c r="A39" s="1" t="s">
        <v>47</v>
      </c>
      <c r="B39" s="1" t="s">
        <v>100</v>
      </c>
      <c r="C39" s="8" t="s">
        <v>110</v>
      </c>
      <c r="D39" s="1" t="s">
        <v>403</v>
      </c>
      <c r="E39" s="27"/>
      <c r="F39" s="2" t="s">
        <v>25</v>
      </c>
      <c r="G39" s="2" t="s">
        <v>25</v>
      </c>
      <c r="H39" s="2" t="s">
        <v>25</v>
      </c>
      <c r="I39" s="2"/>
      <c r="J39" s="2"/>
      <c r="K39" s="2"/>
      <c r="L39" s="2"/>
      <c r="M39" s="2"/>
      <c r="N39" s="2" t="s">
        <v>97</v>
      </c>
      <c r="O39" s="2" t="s">
        <v>360</v>
      </c>
      <c r="P39" s="21">
        <v>12000</v>
      </c>
      <c r="Q39" s="21">
        <v>12000</v>
      </c>
      <c r="R39" s="21">
        <v>13400</v>
      </c>
      <c r="S39" s="21">
        <v>13400</v>
      </c>
      <c r="T39" s="21"/>
      <c r="U39" s="21"/>
      <c r="V39" s="21"/>
      <c r="W39" s="21"/>
      <c r="X39" s="21"/>
      <c r="Y39" s="21"/>
      <c r="Z39" s="21"/>
      <c r="AA39" s="21"/>
      <c r="AB39" s="21"/>
      <c r="AC39" s="21"/>
      <c r="AD39" s="21"/>
      <c r="AE39" s="21"/>
      <c r="AF39" s="1"/>
    </row>
    <row r="40" spans="1:32" ht="57.6" x14ac:dyDescent="0.3">
      <c r="A40" s="22" t="s">
        <v>47</v>
      </c>
      <c r="B40" s="1" t="s">
        <v>96</v>
      </c>
      <c r="C40" s="8" t="s">
        <v>112</v>
      </c>
      <c r="D40" s="1" t="s">
        <v>106</v>
      </c>
      <c r="E40" s="27"/>
      <c r="F40" s="2" t="s">
        <v>25</v>
      </c>
      <c r="G40" s="2" t="s">
        <v>25</v>
      </c>
      <c r="H40" s="2" t="s">
        <v>25</v>
      </c>
      <c r="I40" s="2" t="s">
        <v>25</v>
      </c>
      <c r="J40" s="2"/>
      <c r="K40" s="2"/>
      <c r="L40" s="2"/>
      <c r="M40" s="2"/>
      <c r="N40" s="2" t="s">
        <v>107</v>
      </c>
      <c r="O40" s="2"/>
      <c r="P40" s="21">
        <f>880+3675+19320</f>
        <v>23875</v>
      </c>
      <c r="Q40" s="21">
        <f>8400+1575+400</f>
        <v>10375</v>
      </c>
      <c r="R40" s="21"/>
      <c r="S40" s="21"/>
      <c r="T40" s="21"/>
      <c r="U40" s="21"/>
      <c r="V40" s="21"/>
      <c r="W40" s="21"/>
      <c r="X40" s="21"/>
      <c r="Y40" s="21"/>
      <c r="Z40" s="21"/>
      <c r="AA40" s="21"/>
      <c r="AB40" s="21"/>
      <c r="AC40" s="21"/>
      <c r="AD40" s="21"/>
      <c r="AE40" s="21"/>
      <c r="AF40" s="1"/>
    </row>
    <row r="41" spans="1:32" ht="28.8" x14ac:dyDescent="0.3">
      <c r="A41" s="1" t="s">
        <v>47</v>
      </c>
      <c r="B41" s="1" t="s">
        <v>100</v>
      </c>
      <c r="C41" s="8" t="s">
        <v>114</v>
      </c>
      <c r="D41" s="1" t="s">
        <v>109</v>
      </c>
      <c r="E41" s="27"/>
      <c r="F41" s="2" t="s">
        <v>25</v>
      </c>
      <c r="G41" s="2" t="s">
        <v>25</v>
      </c>
      <c r="H41" s="2" t="s">
        <v>25</v>
      </c>
      <c r="I41" s="2" t="s">
        <v>25</v>
      </c>
      <c r="J41" s="2"/>
      <c r="K41" s="2"/>
      <c r="L41" s="2"/>
      <c r="M41" s="2"/>
      <c r="N41" s="2" t="s">
        <v>97</v>
      </c>
      <c r="O41" s="2"/>
      <c r="P41" s="21">
        <v>13075</v>
      </c>
      <c r="Q41" s="21">
        <v>17020</v>
      </c>
      <c r="R41" s="21"/>
      <c r="S41" s="21"/>
      <c r="T41" s="21"/>
      <c r="U41" s="21"/>
      <c r="V41" s="21"/>
      <c r="W41" s="21"/>
      <c r="X41" s="21"/>
      <c r="Y41" s="21"/>
      <c r="Z41" s="21"/>
      <c r="AA41" s="21"/>
      <c r="AB41" s="21"/>
      <c r="AC41" s="21"/>
      <c r="AD41" s="21"/>
      <c r="AE41" s="21"/>
      <c r="AF41" s="1"/>
    </row>
    <row r="42" spans="1:32" ht="28.8" x14ac:dyDescent="0.3">
      <c r="A42" s="22" t="s">
        <v>47</v>
      </c>
      <c r="B42" s="1" t="s">
        <v>96</v>
      </c>
      <c r="C42" s="8" t="s">
        <v>268</v>
      </c>
      <c r="D42" s="1" t="s">
        <v>111</v>
      </c>
      <c r="E42" s="27"/>
      <c r="F42" s="2" t="s">
        <v>25</v>
      </c>
      <c r="G42" s="2" t="s">
        <v>25</v>
      </c>
      <c r="H42" s="2"/>
      <c r="I42" s="2"/>
      <c r="J42" s="2"/>
      <c r="K42" s="2"/>
      <c r="L42" s="2"/>
      <c r="M42" s="2"/>
      <c r="N42" s="2" t="s">
        <v>97</v>
      </c>
      <c r="O42" s="2"/>
      <c r="P42" s="21">
        <v>10000</v>
      </c>
      <c r="Q42" s="21">
        <v>10000</v>
      </c>
      <c r="R42" s="21"/>
      <c r="S42" s="21"/>
      <c r="T42" s="21"/>
      <c r="U42" s="21"/>
      <c r="V42" s="21"/>
      <c r="W42" s="21"/>
      <c r="X42" s="21"/>
      <c r="Y42" s="21"/>
      <c r="Z42" s="21"/>
      <c r="AA42" s="21"/>
      <c r="AB42" s="21"/>
      <c r="AC42" s="21"/>
      <c r="AD42" s="21"/>
      <c r="AE42" s="21"/>
      <c r="AF42" s="1"/>
    </row>
    <row r="43" spans="1:32" ht="28.8" x14ac:dyDescent="0.3">
      <c r="A43" s="1" t="s">
        <v>47</v>
      </c>
      <c r="B43" s="1" t="s">
        <v>96</v>
      </c>
      <c r="C43" s="8" t="s">
        <v>269</v>
      </c>
      <c r="D43" s="1" t="s">
        <v>113</v>
      </c>
      <c r="E43" s="27"/>
      <c r="F43" s="2" t="s">
        <v>25</v>
      </c>
      <c r="G43" s="2" t="s">
        <v>25</v>
      </c>
      <c r="H43" s="2"/>
      <c r="I43" s="2"/>
      <c r="J43" s="2"/>
      <c r="K43" s="2"/>
      <c r="L43" s="2"/>
      <c r="M43" s="2"/>
      <c r="N43" s="2" t="s">
        <v>97</v>
      </c>
      <c r="O43" s="2"/>
      <c r="P43" s="21"/>
      <c r="Q43" s="21"/>
      <c r="R43" s="21"/>
      <c r="S43" s="21"/>
      <c r="T43" s="21"/>
      <c r="U43" s="21"/>
      <c r="V43" s="21"/>
      <c r="W43" s="21"/>
      <c r="X43" s="21"/>
      <c r="Y43" s="21"/>
      <c r="Z43" s="21"/>
      <c r="AA43" s="21"/>
      <c r="AB43" s="21"/>
      <c r="AC43" s="21"/>
      <c r="AD43" s="21"/>
      <c r="AE43" s="21"/>
      <c r="AF43" s="1"/>
    </row>
    <row r="44" spans="1:32" ht="57.6" x14ac:dyDescent="0.3">
      <c r="A44" s="22" t="s">
        <v>47</v>
      </c>
      <c r="B44" s="1" t="s">
        <v>96</v>
      </c>
      <c r="C44" s="8" t="s">
        <v>270</v>
      </c>
      <c r="D44" s="1" t="s">
        <v>206</v>
      </c>
      <c r="E44" s="27"/>
      <c r="F44" s="2" t="s">
        <v>25</v>
      </c>
      <c r="G44" s="2" t="s">
        <v>25</v>
      </c>
      <c r="H44" s="2"/>
      <c r="I44" s="2"/>
      <c r="J44" s="2"/>
      <c r="K44" s="2"/>
      <c r="L44" s="2"/>
      <c r="M44" s="2"/>
      <c r="N44" s="2" t="s">
        <v>51</v>
      </c>
      <c r="O44" s="2"/>
      <c r="P44" s="21"/>
      <c r="Q44" s="21"/>
      <c r="R44" s="21"/>
      <c r="S44" s="21"/>
      <c r="T44" s="21"/>
      <c r="U44" s="21"/>
      <c r="V44" s="21"/>
      <c r="W44" s="21"/>
      <c r="X44" s="21"/>
      <c r="Y44" s="21"/>
      <c r="Z44" s="21"/>
      <c r="AA44" s="21"/>
      <c r="AB44" s="21"/>
      <c r="AC44" s="21"/>
      <c r="AD44" s="21"/>
      <c r="AE44" s="21"/>
      <c r="AF44" s="1"/>
    </row>
  </sheetData>
  <mergeCells count="5">
    <mergeCell ref="A1:E1"/>
    <mergeCell ref="F1:I1"/>
    <mergeCell ref="J1:M1"/>
    <mergeCell ref="P1:W1"/>
    <mergeCell ref="X1:AE1"/>
  </mergeCells>
  <phoneticPr fontId="12" type="noConversion"/>
  <pageMargins left="0.7" right="0.7" top="0.75" bottom="0.75" header="0.3" footer="0.3"/>
  <pageSetup paperSize="9" orientation="portrait" horizontalDpi="4294967293"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D2486-1014-43A0-B197-130E097B45CA}">
  <dimension ref="A1:AE30"/>
  <sheetViews>
    <sheetView topLeftCell="A25" workbookViewId="0">
      <selection activeCell="A8" sqref="A8:XFD8"/>
    </sheetView>
  </sheetViews>
  <sheetFormatPr defaultColWidth="9.33203125" defaultRowHeight="14.4" outlineLevelCol="1" x14ac:dyDescent="0.3"/>
  <cols>
    <col min="1" max="1" width="7.33203125" style="24" bestFit="1" customWidth="1"/>
    <col min="2" max="2" width="8.6640625" style="24" customWidth="1"/>
    <col min="3" max="3" width="8.109375" style="24" customWidth="1"/>
    <col min="4" max="4" width="45.6640625" style="24" bestFit="1" customWidth="1"/>
    <col min="5" max="5" width="9.33203125" style="24" customWidth="1"/>
    <col min="6" max="13" width="5.5546875" style="24" customWidth="1"/>
    <col min="14" max="14" width="13" style="24" customWidth="1"/>
    <col min="15" max="15" width="8.6640625" style="24" customWidth="1"/>
    <col min="16" max="31" width="9.6640625" style="25" customWidth="1" outlineLevel="1"/>
    <col min="32" max="16383" width="9.33203125" style="24"/>
    <col min="16384" max="16384" width="9.109375" style="24" bestFit="1" customWidth="1"/>
  </cols>
  <sheetData>
    <row r="1" spans="1:31" ht="39" customHeight="1" x14ac:dyDescent="0.3">
      <c r="A1" s="94" t="s">
        <v>194</v>
      </c>
      <c r="B1" s="94"/>
      <c r="C1" s="94"/>
      <c r="D1" s="94"/>
      <c r="E1" s="94"/>
      <c r="F1" s="95" t="s">
        <v>1</v>
      </c>
      <c r="G1" s="95"/>
      <c r="H1" s="95"/>
      <c r="I1" s="95"/>
      <c r="J1" s="95" t="s">
        <v>2</v>
      </c>
      <c r="K1" s="95"/>
      <c r="L1" s="95"/>
      <c r="M1" s="95"/>
      <c r="N1" s="10"/>
      <c r="O1" s="11"/>
      <c r="P1" s="93" t="s">
        <v>3</v>
      </c>
      <c r="Q1" s="93"/>
      <c r="R1" s="93"/>
      <c r="S1" s="93"/>
      <c r="T1" s="93"/>
      <c r="U1" s="93"/>
      <c r="V1" s="93"/>
      <c r="W1" s="93"/>
      <c r="X1" s="93" t="s">
        <v>4</v>
      </c>
      <c r="Y1" s="93"/>
      <c r="Z1" s="93"/>
      <c r="AA1" s="93"/>
      <c r="AB1" s="93"/>
      <c r="AC1" s="93"/>
      <c r="AD1" s="93"/>
      <c r="AE1" s="93"/>
    </row>
    <row r="2" spans="1:31" ht="43.2" x14ac:dyDescent="0.3">
      <c r="A2" s="12" t="s">
        <v>5</v>
      </c>
      <c r="B2" s="12" t="s">
        <v>6</v>
      </c>
      <c r="C2" s="12" t="s">
        <v>7</v>
      </c>
      <c r="D2" s="12" t="s">
        <v>8</v>
      </c>
      <c r="E2" s="12" t="s">
        <v>9</v>
      </c>
      <c r="F2" s="11">
        <v>2025</v>
      </c>
      <c r="G2" s="11">
        <v>2026</v>
      </c>
      <c r="H2" s="11">
        <v>2027</v>
      </c>
      <c r="I2" s="11">
        <v>2028</v>
      </c>
      <c r="J2" s="11">
        <v>2025</v>
      </c>
      <c r="K2" s="11">
        <v>2026</v>
      </c>
      <c r="L2" s="11">
        <v>2027</v>
      </c>
      <c r="M2" s="11">
        <v>2028</v>
      </c>
      <c r="N2" s="11" t="s">
        <v>10</v>
      </c>
      <c r="O2" s="11" t="s">
        <v>11</v>
      </c>
      <c r="P2" s="13" t="s">
        <v>12</v>
      </c>
      <c r="Q2" s="13" t="s">
        <v>13</v>
      </c>
      <c r="R2" s="13" t="s">
        <v>14</v>
      </c>
      <c r="S2" s="13" t="s">
        <v>15</v>
      </c>
      <c r="T2" s="13" t="s">
        <v>16</v>
      </c>
      <c r="U2" s="13" t="s">
        <v>17</v>
      </c>
      <c r="V2" s="13" t="s">
        <v>18</v>
      </c>
      <c r="W2" s="13" t="s">
        <v>19</v>
      </c>
      <c r="X2" s="13" t="s">
        <v>12</v>
      </c>
      <c r="Y2" s="13" t="s">
        <v>13</v>
      </c>
      <c r="Z2" s="13" t="s">
        <v>14</v>
      </c>
      <c r="AA2" s="13" t="s">
        <v>15</v>
      </c>
      <c r="AB2" s="13" t="s">
        <v>16</v>
      </c>
      <c r="AC2" s="13" t="s">
        <v>17</v>
      </c>
      <c r="AD2" s="13" t="s">
        <v>18</v>
      </c>
      <c r="AE2" s="13" t="s">
        <v>19</v>
      </c>
    </row>
    <row r="3" spans="1:31" ht="43.2" x14ac:dyDescent="0.3">
      <c r="A3" s="14" t="s">
        <v>115</v>
      </c>
      <c r="B3" s="15"/>
      <c r="C3" s="15"/>
      <c r="D3" s="14" t="s">
        <v>246</v>
      </c>
      <c r="E3" s="14"/>
      <c r="F3" s="14"/>
      <c r="G3" s="14"/>
      <c r="H3" s="14"/>
      <c r="I3" s="14"/>
      <c r="J3" s="16"/>
      <c r="K3" s="16"/>
      <c r="L3" s="16"/>
      <c r="M3" s="16"/>
      <c r="N3" s="17" t="s">
        <v>116</v>
      </c>
      <c r="O3" s="17"/>
      <c r="P3" s="18">
        <f t="shared" ref="P3:AE3" si="0">P4+P9+P13+P18+P22+P25</f>
        <v>96498</v>
      </c>
      <c r="Q3" s="18">
        <f t="shared" si="0"/>
        <v>144540</v>
      </c>
      <c r="R3" s="18">
        <f t="shared" si="0"/>
        <v>136250</v>
      </c>
      <c r="S3" s="18">
        <f t="shared" si="0"/>
        <v>170250</v>
      </c>
      <c r="T3" s="18">
        <f t="shared" si="0"/>
        <v>96000</v>
      </c>
      <c r="U3" s="18">
        <f t="shared" si="0"/>
        <v>128000</v>
      </c>
      <c r="V3" s="18">
        <f t="shared" si="0"/>
        <v>102550</v>
      </c>
      <c r="W3" s="18">
        <f t="shared" si="0"/>
        <v>134000</v>
      </c>
      <c r="X3" s="18">
        <f t="shared" si="0"/>
        <v>0</v>
      </c>
      <c r="Y3" s="18">
        <f t="shared" si="0"/>
        <v>0</v>
      </c>
      <c r="Z3" s="18">
        <f t="shared" si="0"/>
        <v>0</v>
      </c>
      <c r="AA3" s="18">
        <f t="shared" si="0"/>
        <v>0</v>
      </c>
      <c r="AB3" s="18">
        <f t="shared" si="0"/>
        <v>0</v>
      </c>
      <c r="AC3" s="18">
        <f t="shared" si="0"/>
        <v>0</v>
      </c>
      <c r="AD3" s="18">
        <f t="shared" si="0"/>
        <v>0</v>
      </c>
      <c r="AE3" s="18">
        <f t="shared" si="0"/>
        <v>0</v>
      </c>
    </row>
    <row r="4" spans="1:31" ht="43.2" x14ac:dyDescent="0.3">
      <c r="A4" s="23" t="s">
        <v>115</v>
      </c>
      <c r="B4" s="23" t="s">
        <v>22</v>
      </c>
      <c r="C4" s="23"/>
      <c r="D4" s="23" t="s">
        <v>247</v>
      </c>
      <c r="E4" s="4"/>
      <c r="F4" s="4"/>
      <c r="G4" s="4"/>
      <c r="H4" s="4"/>
      <c r="I4" s="4"/>
      <c r="J4" s="19"/>
      <c r="K4" s="19"/>
      <c r="L4" s="19"/>
      <c r="M4" s="19"/>
      <c r="N4" s="19" t="s">
        <v>116</v>
      </c>
      <c r="O4" s="19" t="s">
        <v>321</v>
      </c>
      <c r="P4" s="20">
        <f>SUM(P5:P8)+24500</f>
        <v>88790</v>
      </c>
      <c r="Q4" s="20">
        <f>SUM(Q5:Q8)+22250</f>
        <v>86540</v>
      </c>
      <c r="R4" s="20">
        <f>SUM(R5:R8)+25000</f>
        <v>125250</v>
      </c>
      <c r="S4" s="20">
        <f>SUM(S5:S8)+25000</f>
        <v>112250</v>
      </c>
      <c r="T4" s="20">
        <f>SUM(T5:T8)+25000</f>
        <v>83000</v>
      </c>
      <c r="U4" s="20">
        <f>SUM(U5:U8)+25000</f>
        <v>70000</v>
      </c>
      <c r="V4" s="20">
        <f>SUM(V5:V8)+30000</f>
        <v>88000</v>
      </c>
      <c r="W4" s="20">
        <f>SUM(W5:W8)+30000</f>
        <v>75000</v>
      </c>
      <c r="X4" s="20">
        <f t="shared" ref="X4:AE4" si="1">SUM(X5:X8)</f>
        <v>0</v>
      </c>
      <c r="Y4" s="20">
        <f t="shared" si="1"/>
        <v>0</v>
      </c>
      <c r="Z4" s="20">
        <f t="shared" si="1"/>
        <v>0</v>
      </c>
      <c r="AA4" s="20">
        <f t="shared" si="1"/>
        <v>0</v>
      </c>
      <c r="AB4" s="20">
        <f t="shared" si="1"/>
        <v>0</v>
      </c>
      <c r="AC4" s="20">
        <f t="shared" si="1"/>
        <v>0</v>
      </c>
      <c r="AD4" s="20">
        <f t="shared" si="1"/>
        <v>0</v>
      </c>
      <c r="AE4" s="20">
        <f t="shared" si="1"/>
        <v>0</v>
      </c>
    </row>
    <row r="5" spans="1:31" ht="93.6" customHeight="1" x14ac:dyDescent="0.3">
      <c r="A5" s="1" t="s">
        <v>115</v>
      </c>
      <c r="B5" s="1" t="s">
        <v>22</v>
      </c>
      <c r="C5" s="2" t="s">
        <v>117</v>
      </c>
      <c r="D5" s="1" t="s">
        <v>118</v>
      </c>
      <c r="E5" s="1"/>
      <c r="F5" s="2" t="s">
        <v>25</v>
      </c>
      <c r="G5" s="2"/>
      <c r="H5" s="2"/>
      <c r="I5" s="2"/>
      <c r="J5" s="2"/>
      <c r="K5" s="2"/>
      <c r="L5" s="2"/>
      <c r="M5" s="2"/>
      <c r="N5" s="2" t="s">
        <v>116</v>
      </c>
      <c r="O5" s="2"/>
      <c r="P5" s="21"/>
      <c r="Q5" s="21"/>
      <c r="R5" s="21"/>
      <c r="S5" s="21"/>
      <c r="T5" s="21"/>
      <c r="U5" s="21"/>
      <c r="V5" s="21"/>
      <c r="W5" s="21"/>
      <c r="X5" s="21"/>
      <c r="Y5" s="21"/>
      <c r="Z5" s="21"/>
      <c r="AA5" s="21"/>
      <c r="AB5" s="21"/>
      <c r="AC5" s="21"/>
      <c r="AD5" s="21"/>
      <c r="AE5" s="21"/>
    </row>
    <row r="6" spans="1:31" ht="83.4" customHeight="1" x14ac:dyDescent="0.3">
      <c r="A6" s="1" t="s">
        <v>115</v>
      </c>
      <c r="B6" s="1" t="s">
        <v>22</v>
      </c>
      <c r="C6" s="2" t="s">
        <v>119</v>
      </c>
      <c r="D6" s="1" t="s">
        <v>231</v>
      </c>
      <c r="E6" s="2"/>
      <c r="F6" s="2" t="s">
        <v>25</v>
      </c>
      <c r="G6" s="2" t="s">
        <v>25</v>
      </c>
      <c r="H6" s="2" t="s">
        <v>25</v>
      </c>
      <c r="I6" s="2"/>
      <c r="J6" s="2"/>
      <c r="K6" s="2"/>
      <c r="L6" s="2"/>
      <c r="M6" s="2"/>
      <c r="N6" s="2" t="s">
        <v>120</v>
      </c>
      <c r="O6" s="2" t="s">
        <v>361</v>
      </c>
      <c r="P6" s="21">
        <v>64290</v>
      </c>
      <c r="Q6" s="21">
        <v>64290</v>
      </c>
      <c r="R6" s="21">
        <v>100250</v>
      </c>
      <c r="S6" s="21">
        <v>87250</v>
      </c>
      <c r="T6" s="21">
        <v>58000</v>
      </c>
      <c r="U6" s="21">
        <v>45000</v>
      </c>
      <c r="V6" s="21">
        <v>58000</v>
      </c>
      <c r="W6" s="21">
        <v>45000</v>
      </c>
      <c r="X6" s="21"/>
      <c r="Y6" s="21"/>
      <c r="Z6" s="21"/>
      <c r="AA6" s="21"/>
      <c r="AB6" s="21"/>
      <c r="AC6" s="21"/>
      <c r="AD6" s="21"/>
      <c r="AE6" s="21"/>
    </row>
    <row r="7" spans="1:31" ht="57.6" x14ac:dyDescent="0.3">
      <c r="A7" s="1" t="s">
        <v>115</v>
      </c>
      <c r="B7" s="1" t="s">
        <v>22</v>
      </c>
      <c r="C7" s="2" t="s">
        <v>121</v>
      </c>
      <c r="D7" s="3" t="s">
        <v>122</v>
      </c>
      <c r="E7" s="2"/>
      <c r="F7" s="2" t="s">
        <v>25</v>
      </c>
      <c r="G7" s="2" t="s">
        <v>25</v>
      </c>
      <c r="H7" s="2" t="s">
        <v>25</v>
      </c>
      <c r="I7" s="2" t="s">
        <v>25</v>
      </c>
      <c r="J7" s="2"/>
      <c r="K7" s="2"/>
      <c r="L7" s="2"/>
      <c r="M7" s="2"/>
      <c r="N7" s="2" t="s">
        <v>116</v>
      </c>
      <c r="O7" s="2"/>
      <c r="P7" s="21"/>
      <c r="Q7" s="21"/>
      <c r="R7" s="21"/>
      <c r="S7" s="21"/>
      <c r="T7" s="21"/>
      <c r="U7" s="21"/>
      <c r="V7" s="21"/>
      <c r="W7" s="21"/>
      <c r="X7" s="21"/>
      <c r="Y7" s="21"/>
      <c r="Z7" s="21"/>
      <c r="AA7" s="21"/>
      <c r="AB7" s="21"/>
      <c r="AC7" s="21"/>
      <c r="AD7" s="21"/>
      <c r="AE7" s="21"/>
    </row>
    <row r="8" spans="1:31" ht="43.2" x14ac:dyDescent="0.3">
      <c r="A8" s="1" t="s">
        <v>115</v>
      </c>
      <c r="B8" s="1" t="s">
        <v>22</v>
      </c>
      <c r="C8" s="2" t="s">
        <v>123</v>
      </c>
      <c r="D8" s="2" t="s">
        <v>124</v>
      </c>
      <c r="E8" s="2"/>
      <c r="F8" s="2" t="s">
        <v>25</v>
      </c>
      <c r="G8" s="2" t="s">
        <v>25</v>
      </c>
      <c r="H8" s="2" t="s">
        <v>25</v>
      </c>
      <c r="I8" s="2" t="s">
        <v>25</v>
      </c>
      <c r="J8" s="2"/>
      <c r="K8" s="2"/>
      <c r="L8" s="2"/>
      <c r="M8" s="2"/>
      <c r="N8" s="2" t="s">
        <v>120</v>
      </c>
      <c r="O8" s="2"/>
      <c r="P8" s="21"/>
      <c r="Q8" s="21"/>
      <c r="R8" s="21"/>
      <c r="S8" s="21"/>
      <c r="T8" s="21"/>
      <c r="U8" s="21"/>
      <c r="V8" s="21"/>
      <c r="W8" s="21"/>
      <c r="X8" s="21"/>
      <c r="Y8" s="21"/>
      <c r="Z8" s="21"/>
      <c r="AA8" s="21"/>
      <c r="AB8" s="21"/>
      <c r="AC8" s="21"/>
      <c r="AD8" s="21"/>
      <c r="AE8" s="21"/>
    </row>
    <row r="9" spans="1:31" ht="72" x14ac:dyDescent="0.3">
      <c r="A9" s="23" t="s">
        <v>115</v>
      </c>
      <c r="B9" s="23" t="s">
        <v>53</v>
      </c>
      <c r="C9" s="23"/>
      <c r="D9" s="23" t="s">
        <v>207</v>
      </c>
      <c r="E9" s="4"/>
      <c r="F9" s="4"/>
      <c r="G9" s="4"/>
      <c r="H9" s="4"/>
      <c r="I9" s="4"/>
      <c r="J9" s="19"/>
      <c r="K9" s="19"/>
      <c r="L9" s="19"/>
      <c r="M9" s="19"/>
      <c r="N9" s="2" t="s">
        <v>116</v>
      </c>
      <c r="O9" s="19" t="s">
        <v>326</v>
      </c>
      <c r="P9" s="20">
        <v>1150</v>
      </c>
      <c r="Q9" s="20">
        <f t="shared" ref="Q9:AE9" si="2">SUM(Q10:Q12)</f>
        <v>0</v>
      </c>
      <c r="R9" s="20">
        <v>2000</v>
      </c>
      <c r="S9" s="20">
        <f t="shared" si="2"/>
        <v>0</v>
      </c>
      <c r="T9" s="20">
        <v>2500</v>
      </c>
      <c r="U9" s="20">
        <f t="shared" si="2"/>
        <v>0</v>
      </c>
      <c r="V9" s="20">
        <v>3000</v>
      </c>
      <c r="W9" s="20">
        <f t="shared" si="2"/>
        <v>0</v>
      </c>
      <c r="X9" s="20">
        <f t="shared" si="2"/>
        <v>0</v>
      </c>
      <c r="Y9" s="20">
        <f t="shared" si="2"/>
        <v>0</v>
      </c>
      <c r="Z9" s="20">
        <f t="shared" si="2"/>
        <v>0</v>
      </c>
      <c r="AA9" s="20">
        <f t="shared" si="2"/>
        <v>0</v>
      </c>
      <c r="AB9" s="20">
        <f t="shared" si="2"/>
        <v>0</v>
      </c>
      <c r="AC9" s="20">
        <f t="shared" si="2"/>
        <v>0</v>
      </c>
      <c r="AD9" s="20">
        <f t="shared" si="2"/>
        <v>0</v>
      </c>
      <c r="AE9" s="20">
        <f t="shared" si="2"/>
        <v>0</v>
      </c>
    </row>
    <row r="10" spans="1:31" ht="62.1" customHeight="1" x14ac:dyDescent="0.3">
      <c r="A10" s="1" t="s">
        <v>115</v>
      </c>
      <c r="B10" s="1" t="s">
        <v>53</v>
      </c>
      <c r="C10" s="2" t="s">
        <v>125</v>
      </c>
      <c r="D10" s="1" t="s">
        <v>126</v>
      </c>
      <c r="E10" s="1"/>
      <c r="F10" s="2" t="s">
        <v>25</v>
      </c>
      <c r="G10" s="2" t="s">
        <v>25</v>
      </c>
      <c r="H10" s="2" t="s">
        <v>25</v>
      </c>
      <c r="I10" s="2" t="s">
        <v>25</v>
      </c>
      <c r="J10" s="2"/>
      <c r="K10" s="2"/>
      <c r="L10" s="2"/>
      <c r="M10" s="2"/>
      <c r="N10" s="2" t="s">
        <v>116</v>
      </c>
      <c r="O10" s="2"/>
      <c r="P10" s="21"/>
      <c r="Q10" s="21"/>
      <c r="R10" s="21"/>
      <c r="S10" s="21"/>
      <c r="T10" s="21"/>
      <c r="U10" s="21"/>
      <c r="V10" s="21"/>
      <c r="W10" s="21"/>
      <c r="X10" s="21"/>
      <c r="Y10" s="21"/>
      <c r="Z10" s="21"/>
      <c r="AA10" s="21"/>
      <c r="AB10" s="21"/>
      <c r="AC10" s="21"/>
      <c r="AD10" s="21"/>
      <c r="AE10" s="21"/>
    </row>
    <row r="11" spans="1:31" ht="57.6" x14ac:dyDescent="0.3">
      <c r="A11" s="1" t="s">
        <v>115</v>
      </c>
      <c r="B11" s="1" t="s">
        <v>53</v>
      </c>
      <c r="C11" s="2" t="s">
        <v>127</v>
      </c>
      <c r="D11" s="2" t="s">
        <v>128</v>
      </c>
      <c r="E11" s="2"/>
      <c r="F11" s="2" t="s">
        <v>25</v>
      </c>
      <c r="G11" s="2" t="s">
        <v>25</v>
      </c>
      <c r="H11" s="2" t="s">
        <v>25</v>
      </c>
      <c r="I11" s="2" t="s">
        <v>25</v>
      </c>
      <c r="J11" s="2"/>
      <c r="K11" s="2"/>
      <c r="L11" s="2"/>
      <c r="M11" s="2"/>
      <c r="N11" s="2" t="s">
        <v>116</v>
      </c>
      <c r="O11" s="2"/>
      <c r="P11" s="21"/>
      <c r="Q11" s="21"/>
      <c r="R11" s="21"/>
      <c r="S11" s="21"/>
      <c r="T11" s="21"/>
      <c r="U11" s="21"/>
      <c r="V11" s="21"/>
      <c r="W11" s="21"/>
      <c r="X11" s="21"/>
      <c r="Y11" s="21"/>
      <c r="Z11" s="21"/>
      <c r="AA11" s="21"/>
      <c r="AB11" s="21"/>
      <c r="AC11" s="21"/>
      <c r="AD11" s="21"/>
      <c r="AE11" s="21"/>
    </row>
    <row r="12" spans="1:31" ht="28.8" x14ac:dyDescent="0.3">
      <c r="A12" s="1" t="s">
        <v>115</v>
      </c>
      <c r="B12" s="1" t="s">
        <v>53</v>
      </c>
      <c r="C12" s="2" t="s">
        <v>129</v>
      </c>
      <c r="D12" s="2" t="s">
        <v>232</v>
      </c>
      <c r="E12" s="2"/>
      <c r="F12" s="2" t="s">
        <v>25</v>
      </c>
      <c r="G12" s="2" t="s">
        <v>25</v>
      </c>
      <c r="H12" s="2" t="s">
        <v>25</v>
      </c>
      <c r="I12" s="2" t="s">
        <v>25</v>
      </c>
      <c r="J12" s="2"/>
      <c r="K12" s="2"/>
      <c r="L12" s="2"/>
      <c r="M12" s="2"/>
      <c r="N12" s="2" t="s">
        <v>120</v>
      </c>
      <c r="O12" s="2"/>
      <c r="P12" s="21"/>
      <c r="Q12" s="21"/>
      <c r="R12" s="21"/>
      <c r="S12" s="21"/>
      <c r="T12" s="21"/>
      <c r="U12" s="21"/>
      <c r="V12" s="21"/>
      <c r="W12" s="21"/>
      <c r="X12" s="21"/>
      <c r="Y12" s="21"/>
      <c r="Z12" s="21"/>
      <c r="AA12" s="21"/>
      <c r="AB12" s="21"/>
      <c r="AC12" s="21"/>
      <c r="AD12" s="21"/>
      <c r="AE12" s="21"/>
    </row>
    <row r="13" spans="1:31" ht="57.6" x14ac:dyDescent="0.3">
      <c r="A13" s="23" t="s">
        <v>115</v>
      </c>
      <c r="B13" s="23" t="s">
        <v>62</v>
      </c>
      <c r="C13" s="23"/>
      <c r="D13" s="23" t="s">
        <v>130</v>
      </c>
      <c r="E13" s="4"/>
      <c r="F13" s="4"/>
      <c r="G13" s="4"/>
      <c r="H13" s="4"/>
      <c r="I13" s="4"/>
      <c r="J13" s="19"/>
      <c r="K13" s="19"/>
      <c r="L13" s="19"/>
      <c r="M13" s="19"/>
      <c r="N13" s="2" t="s">
        <v>116</v>
      </c>
      <c r="O13" s="19" t="s">
        <v>329</v>
      </c>
      <c r="P13" s="20">
        <v>2200</v>
      </c>
      <c r="Q13" s="20">
        <f t="shared" ref="Q13:AE13" si="3">SUM(Q14:Q16)</f>
        <v>0</v>
      </c>
      <c r="R13" s="20">
        <v>2500</v>
      </c>
      <c r="S13" s="20">
        <f t="shared" si="3"/>
        <v>0</v>
      </c>
      <c r="T13" s="20">
        <v>4000</v>
      </c>
      <c r="U13" s="20">
        <f t="shared" si="3"/>
        <v>0</v>
      </c>
      <c r="V13" s="20">
        <v>4000</v>
      </c>
      <c r="W13" s="20">
        <f t="shared" si="3"/>
        <v>0</v>
      </c>
      <c r="X13" s="20">
        <f t="shared" si="3"/>
        <v>0</v>
      </c>
      <c r="Y13" s="20">
        <f t="shared" si="3"/>
        <v>0</v>
      </c>
      <c r="Z13" s="20">
        <f t="shared" si="3"/>
        <v>0</v>
      </c>
      <c r="AA13" s="20">
        <f t="shared" si="3"/>
        <v>0</v>
      </c>
      <c r="AB13" s="20">
        <f t="shared" si="3"/>
        <v>0</v>
      </c>
      <c r="AC13" s="20">
        <f t="shared" si="3"/>
        <v>0</v>
      </c>
      <c r="AD13" s="20">
        <f t="shared" si="3"/>
        <v>0</v>
      </c>
      <c r="AE13" s="20">
        <f t="shared" si="3"/>
        <v>0</v>
      </c>
    </row>
    <row r="14" spans="1:31" ht="43.2" x14ac:dyDescent="0.3">
      <c r="A14" s="1" t="s">
        <v>115</v>
      </c>
      <c r="B14" s="1" t="s">
        <v>62</v>
      </c>
      <c r="C14" s="2" t="s">
        <v>131</v>
      </c>
      <c r="D14" s="1" t="s">
        <v>208</v>
      </c>
      <c r="E14" s="1"/>
      <c r="F14" s="2" t="s">
        <v>25</v>
      </c>
      <c r="G14" s="2" t="s">
        <v>25</v>
      </c>
      <c r="H14" s="2" t="s">
        <v>25</v>
      </c>
      <c r="I14" s="2" t="s">
        <v>25</v>
      </c>
      <c r="J14" s="2"/>
      <c r="K14" s="2"/>
      <c r="L14" s="2"/>
      <c r="M14" s="2"/>
      <c r="N14" s="2" t="s">
        <v>116</v>
      </c>
      <c r="O14" s="2"/>
      <c r="P14" s="21"/>
      <c r="Q14" s="21"/>
      <c r="R14" s="21"/>
      <c r="S14" s="21"/>
      <c r="T14" s="21"/>
      <c r="U14" s="21"/>
      <c r="V14" s="21"/>
      <c r="W14" s="21"/>
      <c r="X14" s="21"/>
      <c r="Y14" s="21"/>
      <c r="Z14" s="21"/>
      <c r="AA14" s="21"/>
      <c r="AB14" s="21"/>
      <c r="AC14" s="21"/>
      <c r="AD14" s="21"/>
      <c r="AE14" s="21"/>
    </row>
    <row r="15" spans="1:31" ht="43.2" x14ac:dyDescent="0.3">
      <c r="A15" s="1" t="s">
        <v>115</v>
      </c>
      <c r="B15" s="22" t="s">
        <v>62</v>
      </c>
      <c r="C15" s="2" t="s">
        <v>132</v>
      </c>
      <c r="D15" s="2" t="s">
        <v>133</v>
      </c>
      <c r="E15" s="2"/>
      <c r="F15" s="2"/>
      <c r="G15" s="2" t="s">
        <v>25</v>
      </c>
      <c r="H15" s="2" t="s">
        <v>25</v>
      </c>
      <c r="I15" s="2" t="s">
        <v>25</v>
      </c>
      <c r="J15" s="2"/>
      <c r="K15" s="2"/>
      <c r="L15" s="2"/>
      <c r="M15" s="2"/>
      <c r="N15" s="2" t="s">
        <v>120</v>
      </c>
      <c r="O15" s="2"/>
      <c r="P15" s="21"/>
      <c r="Q15" s="21"/>
      <c r="R15" s="21"/>
      <c r="S15" s="21"/>
      <c r="T15" s="21"/>
      <c r="U15" s="21"/>
      <c r="V15" s="21"/>
      <c r="W15" s="21"/>
      <c r="X15" s="21"/>
      <c r="Y15" s="21"/>
      <c r="Z15" s="21"/>
      <c r="AA15" s="21"/>
      <c r="AB15" s="21"/>
      <c r="AC15" s="21"/>
      <c r="AD15" s="21"/>
      <c r="AE15" s="21"/>
    </row>
    <row r="16" spans="1:31" ht="43.2" x14ac:dyDescent="0.3">
      <c r="A16" s="1" t="s">
        <v>115</v>
      </c>
      <c r="B16" s="22" t="s">
        <v>62</v>
      </c>
      <c r="C16" s="2" t="s">
        <v>134</v>
      </c>
      <c r="D16" s="2" t="s">
        <v>135</v>
      </c>
      <c r="E16" s="2"/>
      <c r="F16" s="2"/>
      <c r="G16" s="2" t="s">
        <v>25</v>
      </c>
      <c r="H16" s="2" t="s">
        <v>25</v>
      </c>
      <c r="I16" s="2"/>
      <c r="J16" s="2"/>
      <c r="K16" s="2"/>
      <c r="L16" s="2"/>
      <c r="M16" s="2"/>
      <c r="N16" s="2" t="s">
        <v>120</v>
      </c>
      <c r="O16" s="2"/>
      <c r="P16" s="21"/>
      <c r="Q16" s="21"/>
      <c r="R16" s="21"/>
      <c r="S16" s="21"/>
      <c r="T16" s="21"/>
      <c r="U16" s="21"/>
      <c r="V16" s="21"/>
      <c r="W16" s="21"/>
      <c r="X16" s="21"/>
      <c r="Y16" s="21"/>
      <c r="Z16" s="21"/>
      <c r="AA16" s="21"/>
      <c r="AB16" s="21"/>
      <c r="AC16" s="21"/>
      <c r="AD16" s="21"/>
      <c r="AE16" s="21"/>
    </row>
    <row r="17" spans="1:31" ht="28.8" x14ac:dyDescent="0.3">
      <c r="A17" s="1" t="s">
        <v>115</v>
      </c>
      <c r="B17" s="22" t="s">
        <v>62</v>
      </c>
      <c r="C17" s="2" t="s">
        <v>136</v>
      </c>
      <c r="D17" s="2" t="s">
        <v>137</v>
      </c>
      <c r="E17" s="2"/>
      <c r="F17" s="2" t="s">
        <v>25</v>
      </c>
      <c r="G17" s="2" t="s">
        <v>25</v>
      </c>
      <c r="H17" s="2" t="s">
        <v>25</v>
      </c>
      <c r="I17" s="2" t="s">
        <v>25</v>
      </c>
      <c r="J17" s="2"/>
      <c r="K17" s="2"/>
      <c r="L17" s="2"/>
      <c r="M17" s="2"/>
      <c r="N17" s="2" t="s">
        <v>116</v>
      </c>
      <c r="O17" s="2"/>
      <c r="P17" s="21"/>
      <c r="Q17" s="21"/>
      <c r="R17" s="21"/>
      <c r="S17" s="21"/>
      <c r="T17" s="21"/>
      <c r="U17" s="21"/>
      <c r="V17" s="21"/>
      <c r="W17" s="21"/>
      <c r="X17" s="21"/>
      <c r="Y17" s="21"/>
      <c r="Z17" s="21"/>
      <c r="AA17" s="21"/>
      <c r="AB17" s="21"/>
      <c r="AC17" s="21"/>
      <c r="AD17" s="21"/>
      <c r="AE17" s="21"/>
    </row>
    <row r="18" spans="1:31" ht="57.6" x14ac:dyDescent="0.3">
      <c r="A18" s="23" t="s">
        <v>115</v>
      </c>
      <c r="B18" s="23" t="s">
        <v>76</v>
      </c>
      <c r="C18" s="23"/>
      <c r="D18" s="23" t="s">
        <v>209</v>
      </c>
      <c r="E18" s="4"/>
      <c r="F18" s="4"/>
      <c r="G18" s="4"/>
      <c r="H18" s="4"/>
      <c r="I18" s="4"/>
      <c r="J18" s="19"/>
      <c r="K18" s="19"/>
      <c r="L18" s="19"/>
      <c r="M18" s="19"/>
      <c r="N18" s="2" t="s">
        <v>116</v>
      </c>
      <c r="O18" s="19" t="s">
        <v>331</v>
      </c>
      <c r="P18" s="20">
        <f t="shared" ref="P18:AE18" si="4">SUM(P19:P21)</f>
        <v>0</v>
      </c>
      <c r="Q18" s="20">
        <f t="shared" si="4"/>
        <v>0</v>
      </c>
      <c r="R18" s="20">
        <v>5000</v>
      </c>
      <c r="S18" s="20">
        <f t="shared" si="4"/>
        <v>0</v>
      </c>
      <c r="T18" s="20">
        <v>5000</v>
      </c>
      <c r="U18" s="20">
        <f t="shared" si="4"/>
        <v>0</v>
      </c>
      <c r="V18" s="20">
        <v>6000</v>
      </c>
      <c r="W18" s="20">
        <f t="shared" si="4"/>
        <v>0</v>
      </c>
      <c r="X18" s="20">
        <f t="shared" si="4"/>
        <v>0</v>
      </c>
      <c r="Y18" s="20">
        <f t="shared" si="4"/>
        <v>0</v>
      </c>
      <c r="Z18" s="20">
        <f t="shared" si="4"/>
        <v>0</v>
      </c>
      <c r="AA18" s="20">
        <f t="shared" si="4"/>
        <v>0</v>
      </c>
      <c r="AB18" s="20">
        <f t="shared" si="4"/>
        <v>0</v>
      </c>
      <c r="AC18" s="20">
        <f t="shared" si="4"/>
        <v>0</v>
      </c>
      <c r="AD18" s="20">
        <f t="shared" si="4"/>
        <v>0</v>
      </c>
      <c r="AE18" s="20">
        <f t="shared" si="4"/>
        <v>0</v>
      </c>
    </row>
    <row r="19" spans="1:31" ht="57.6" x14ac:dyDescent="0.3">
      <c r="A19" s="1" t="s">
        <v>115</v>
      </c>
      <c r="B19" s="1" t="s">
        <v>76</v>
      </c>
      <c r="C19" s="2" t="s">
        <v>138</v>
      </c>
      <c r="D19" s="1" t="s">
        <v>139</v>
      </c>
      <c r="E19" s="1"/>
      <c r="F19" s="2" t="s">
        <v>25</v>
      </c>
      <c r="G19" s="2" t="s">
        <v>25</v>
      </c>
      <c r="H19" s="2"/>
      <c r="I19" s="2"/>
      <c r="J19" s="2"/>
      <c r="K19" s="2"/>
      <c r="L19" s="2"/>
      <c r="M19" s="2"/>
      <c r="N19" s="2" t="s">
        <v>116</v>
      </c>
      <c r="O19" s="2"/>
      <c r="P19" s="21"/>
      <c r="Q19" s="21"/>
      <c r="R19" s="21"/>
      <c r="S19" s="21"/>
      <c r="T19" s="21"/>
      <c r="U19" s="21"/>
      <c r="V19" s="21"/>
      <c r="W19" s="21"/>
      <c r="X19" s="21"/>
      <c r="Y19" s="21"/>
      <c r="Z19" s="21"/>
      <c r="AA19" s="21"/>
      <c r="AB19" s="21"/>
      <c r="AC19" s="21"/>
      <c r="AD19" s="21"/>
      <c r="AE19" s="21"/>
    </row>
    <row r="20" spans="1:31" ht="86.4" x14ac:dyDescent="0.3">
      <c r="A20" s="1" t="s">
        <v>115</v>
      </c>
      <c r="B20" s="1" t="s">
        <v>76</v>
      </c>
      <c r="C20" s="2" t="s">
        <v>140</v>
      </c>
      <c r="D20" s="1" t="s">
        <v>141</v>
      </c>
      <c r="E20" s="2"/>
      <c r="F20" s="2"/>
      <c r="G20" s="2"/>
      <c r="H20" s="2" t="s">
        <v>25</v>
      </c>
      <c r="I20" s="2" t="s">
        <v>25</v>
      </c>
      <c r="J20" s="2"/>
      <c r="K20" s="2"/>
      <c r="L20" s="2"/>
      <c r="M20" s="2"/>
      <c r="N20" s="2" t="s">
        <v>116</v>
      </c>
      <c r="O20" s="2"/>
      <c r="P20" s="21"/>
      <c r="Q20" s="21"/>
      <c r="R20" s="21"/>
      <c r="S20" s="21"/>
      <c r="T20" s="21"/>
      <c r="U20" s="21"/>
      <c r="V20" s="21"/>
      <c r="W20" s="21"/>
      <c r="X20" s="21"/>
      <c r="Y20" s="21"/>
      <c r="Z20" s="21"/>
      <c r="AA20" s="21"/>
      <c r="AB20" s="21"/>
      <c r="AC20" s="21"/>
      <c r="AD20" s="21"/>
      <c r="AE20" s="21"/>
    </row>
    <row r="21" spans="1:31" ht="72" x14ac:dyDescent="0.3">
      <c r="A21" s="1" t="s">
        <v>142</v>
      </c>
      <c r="B21" s="1" t="s">
        <v>76</v>
      </c>
      <c r="C21" s="2" t="s">
        <v>143</v>
      </c>
      <c r="D21" s="3" t="s">
        <v>233</v>
      </c>
      <c r="E21" s="2"/>
      <c r="F21" s="2" t="s">
        <v>25</v>
      </c>
      <c r="G21" s="2" t="s">
        <v>25</v>
      </c>
      <c r="H21" s="2" t="s">
        <v>25</v>
      </c>
      <c r="I21" s="2" t="s">
        <v>25</v>
      </c>
      <c r="J21" s="2"/>
      <c r="K21" s="2"/>
      <c r="L21" s="2"/>
      <c r="M21" s="2"/>
      <c r="N21" s="2" t="s">
        <v>97</v>
      </c>
      <c r="O21" s="2"/>
      <c r="P21" s="21"/>
      <c r="Q21" s="21"/>
      <c r="R21" s="21"/>
      <c r="S21" s="21"/>
      <c r="T21" s="21"/>
      <c r="U21" s="21"/>
      <c r="V21" s="21"/>
      <c r="W21" s="21"/>
      <c r="X21" s="21"/>
      <c r="Y21" s="21"/>
      <c r="Z21" s="21"/>
      <c r="AA21" s="21"/>
      <c r="AB21" s="21"/>
      <c r="AC21" s="21"/>
      <c r="AD21" s="21"/>
      <c r="AE21" s="21"/>
    </row>
    <row r="22" spans="1:31" ht="57.6" x14ac:dyDescent="0.3">
      <c r="A22" s="23" t="s">
        <v>115</v>
      </c>
      <c r="B22" s="23" t="s">
        <v>81</v>
      </c>
      <c r="C22" s="23"/>
      <c r="D22" s="23" t="s">
        <v>210</v>
      </c>
      <c r="E22" s="4"/>
      <c r="F22" s="4"/>
      <c r="G22" s="4"/>
      <c r="H22" s="4"/>
      <c r="I22" s="4"/>
      <c r="J22" s="19"/>
      <c r="K22" s="19"/>
      <c r="L22" s="19"/>
      <c r="M22" s="19"/>
      <c r="N22" s="2" t="s">
        <v>33</v>
      </c>
      <c r="O22" s="19" t="s">
        <v>333</v>
      </c>
      <c r="P22" s="20">
        <v>1100</v>
      </c>
      <c r="Q22" s="20">
        <f t="shared" ref="Q22:AE22" si="5">SUM(Q23:Q24)</f>
        <v>0</v>
      </c>
      <c r="R22" s="20">
        <v>1200</v>
      </c>
      <c r="S22" s="20">
        <f t="shared" si="5"/>
        <v>0</v>
      </c>
      <c r="T22" s="20">
        <v>1200</v>
      </c>
      <c r="U22" s="20">
        <f t="shared" si="5"/>
        <v>0</v>
      </c>
      <c r="V22" s="20">
        <v>1200</v>
      </c>
      <c r="W22" s="20">
        <f t="shared" si="5"/>
        <v>0</v>
      </c>
      <c r="X22" s="20">
        <f t="shared" si="5"/>
        <v>0</v>
      </c>
      <c r="Y22" s="20">
        <f t="shared" si="5"/>
        <v>0</v>
      </c>
      <c r="Z22" s="20">
        <f t="shared" si="5"/>
        <v>0</v>
      </c>
      <c r="AA22" s="20">
        <f t="shared" si="5"/>
        <v>0</v>
      </c>
      <c r="AB22" s="20">
        <f t="shared" si="5"/>
        <v>0</v>
      </c>
      <c r="AC22" s="20">
        <f t="shared" si="5"/>
        <v>0</v>
      </c>
      <c r="AD22" s="20">
        <f t="shared" si="5"/>
        <v>0</v>
      </c>
      <c r="AE22" s="20">
        <f t="shared" si="5"/>
        <v>0</v>
      </c>
    </row>
    <row r="23" spans="1:31" ht="43.2" x14ac:dyDescent="0.3">
      <c r="A23" s="1" t="s">
        <v>115</v>
      </c>
      <c r="B23" s="1" t="s">
        <v>81</v>
      </c>
      <c r="C23" s="2" t="s">
        <v>144</v>
      </c>
      <c r="D23" s="2" t="s">
        <v>145</v>
      </c>
      <c r="E23" s="1"/>
      <c r="F23" s="2" t="s">
        <v>25</v>
      </c>
      <c r="G23" s="2" t="s">
        <v>25</v>
      </c>
      <c r="H23" s="2" t="s">
        <v>25</v>
      </c>
      <c r="I23" s="2" t="s">
        <v>25</v>
      </c>
      <c r="J23" s="2"/>
      <c r="K23" s="2"/>
      <c r="L23" s="2"/>
      <c r="M23" s="2"/>
      <c r="N23" s="2" t="s">
        <v>120</v>
      </c>
      <c r="O23" s="2"/>
      <c r="P23" s="21"/>
      <c r="Q23" s="21"/>
      <c r="R23" s="21"/>
      <c r="S23" s="21"/>
      <c r="T23" s="21"/>
      <c r="U23" s="21"/>
      <c r="V23" s="21"/>
      <c r="W23" s="21"/>
      <c r="X23" s="21"/>
      <c r="Y23" s="21"/>
      <c r="Z23" s="21"/>
      <c r="AA23" s="21"/>
      <c r="AB23" s="21"/>
      <c r="AC23" s="21"/>
      <c r="AD23" s="21"/>
      <c r="AE23" s="21"/>
    </row>
    <row r="24" spans="1:31" ht="80.25" customHeight="1" x14ac:dyDescent="0.3">
      <c r="A24" s="1" t="s">
        <v>115</v>
      </c>
      <c r="B24" s="1" t="s">
        <v>81</v>
      </c>
      <c r="C24" s="2" t="s">
        <v>146</v>
      </c>
      <c r="D24" s="2" t="s">
        <v>234</v>
      </c>
      <c r="E24" s="2"/>
      <c r="F24" s="2"/>
      <c r="G24" s="2"/>
      <c r="H24" s="2" t="s">
        <v>25</v>
      </c>
      <c r="I24" s="2" t="s">
        <v>25</v>
      </c>
      <c r="J24" s="2"/>
      <c r="K24" s="2"/>
      <c r="L24" s="2"/>
      <c r="M24" s="2"/>
      <c r="N24" s="2" t="s">
        <v>120</v>
      </c>
      <c r="O24" s="2"/>
      <c r="P24" s="21"/>
      <c r="Q24" s="21"/>
      <c r="R24" s="21"/>
      <c r="S24" s="21"/>
      <c r="T24" s="21"/>
      <c r="U24" s="21"/>
      <c r="V24" s="21"/>
      <c r="W24" s="21"/>
      <c r="X24" s="21"/>
      <c r="Y24" s="21"/>
      <c r="Z24" s="21"/>
      <c r="AA24" s="21"/>
      <c r="AB24" s="21"/>
      <c r="AC24" s="21"/>
      <c r="AD24" s="21"/>
      <c r="AE24" s="21"/>
    </row>
    <row r="25" spans="1:31" ht="57.6" x14ac:dyDescent="0.3">
      <c r="A25" s="23" t="s">
        <v>115</v>
      </c>
      <c r="B25" s="23" t="s">
        <v>96</v>
      </c>
      <c r="C25" s="23"/>
      <c r="D25" s="23" t="s">
        <v>211</v>
      </c>
      <c r="E25" s="4"/>
      <c r="F25" s="4"/>
      <c r="G25" s="4"/>
      <c r="H25" s="4"/>
      <c r="I25" s="4"/>
      <c r="J25" s="19"/>
      <c r="K25" s="19"/>
      <c r="L25" s="19"/>
      <c r="M25" s="19"/>
      <c r="N25" s="2" t="s">
        <v>83</v>
      </c>
      <c r="O25" s="19" t="s">
        <v>335</v>
      </c>
      <c r="P25" s="20">
        <v>3258</v>
      </c>
      <c r="Q25" s="20">
        <v>58000</v>
      </c>
      <c r="R25" s="20">
        <v>300</v>
      </c>
      <c r="S25" s="20">
        <v>58000</v>
      </c>
      <c r="T25" s="20">
        <v>300</v>
      </c>
      <c r="U25" s="20">
        <v>58000</v>
      </c>
      <c r="V25" s="20">
        <v>350</v>
      </c>
      <c r="W25" s="20">
        <v>59000</v>
      </c>
      <c r="X25" s="20">
        <f t="shared" ref="X25:AE25" si="6">SUM(X26:X30)</f>
        <v>0</v>
      </c>
      <c r="Y25" s="20">
        <f t="shared" si="6"/>
        <v>0</v>
      </c>
      <c r="Z25" s="20">
        <f t="shared" si="6"/>
        <v>0</v>
      </c>
      <c r="AA25" s="20">
        <f t="shared" si="6"/>
        <v>0</v>
      </c>
      <c r="AB25" s="20">
        <f t="shared" si="6"/>
        <v>0</v>
      </c>
      <c r="AC25" s="20">
        <f t="shared" si="6"/>
        <v>0</v>
      </c>
      <c r="AD25" s="20">
        <f t="shared" si="6"/>
        <v>0</v>
      </c>
      <c r="AE25" s="20">
        <f t="shared" si="6"/>
        <v>0</v>
      </c>
    </row>
    <row r="26" spans="1:31" ht="43.2" x14ac:dyDescent="0.3">
      <c r="A26" s="1" t="s">
        <v>115</v>
      </c>
      <c r="B26" s="1" t="s">
        <v>96</v>
      </c>
      <c r="C26" s="2" t="s">
        <v>147</v>
      </c>
      <c r="D26" s="1" t="s">
        <v>235</v>
      </c>
      <c r="E26" s="1"/>
      <c r="F26" s="2" t="s">
        <v>25</v>
      </c>
      <c r="G26" s="2" t="s">
        <v>25</v>
      </c>
      <c r="H26" s="2" t="s">
        <v>25</v>
      </c>
      <c r="I26" s="2" t="s">
        <v>25</v>
      </c>
      <c r="J26" s="2"/>
      <c r="K26" s="2"/>
      <c r="L26" s="2"/>
      <c r="M26" s="2"/>
      <c r="N26" s="2" t="s">
        <v>83</v>
      </c>
      <c r="O26" s="2"/>
      <c r="P26" s="21"/>
      <c r="Q26" s="21"/>
      <c r="R26" s="21"/>
      <c r="S26" s="21"/>
      <c r="T26" s="21"/>
      <c r="U26" s="21"/>
      <c r="V26" s="21"/>
      <c r="W26" s="21"/>
      <c r="X26" s="21"/>
      <c r="Y26" s="21"/>
      <c r="Z26" s="21"/>
      <c r="AA26" s="21"/>
      <c r="AB26" s="21"/>
      <c r="AC26" s="21"/>
      <c r="AD26" s="21"/>
      <c r="AE26" s="21"/>
    </row>
    <row r="27" spans="1:31" ht="47.25" customHeight="1" x14ac:dyDescent="0.3">
      <c r="A27" s="1" t="s">
        <v>115</v>
      </c>
      <c r="B27" s="1" t="s">
        <v>100</v>
      </c>
      <c r="C27" s="2" t="s">
        <v>148</v>
      </c>
      <c r="D27" s="3" t="s">
        <v>212</v>
      </c>
      <c r="E27" s="2"/>
      <c r="F27" s="2" t="s">
        <v>25</v>
      </c>
      <c r="G27" s="2" t="s">
        <v>25</v>
      </c>
      <c r="H27" s="2" t="s">
        <v>25</v>
      </c>
      <c r="I27" s="2" t="s">
        <v>25</v>
      </c>
      <c r="J27" s="2"/>
      <c r="K27" s="2"/>
      <c r="L27" s="2"/>
      <c r="M27" s="2"/>
      <c r="N27" s="2" t="s">
        <v>83</v>
      </c>
      <c r="O27" s="2"/>
      <c r="P27" s="21"/>
      <c r="Q27" s="21"/>
      <c r="R27" s="21"/>
      <c r="S27" s="21"/>
      <c r="T27" s="21"/>
      <c r="U27" s="21"/>
      <c r="V27" s="21"/>
      <c r="W27" s="21"/>
      <c r="X27" s="21"/>
      <c r="Y27" s="21"/>
      <c r="Z27" s="21"/>
      <c r="AA27" s="21"/>
      <c r="AB27" s="21"/>
      <c r="AC27" s="21"/>
      <c r="AD27" s="21"/>
      <c r="AE27" s="21"/>
    </row>
    <row r="28" spans="1:31" ht="57.6" x14ac:dyDescent="0.3">
      <c r="A28" s="1" t="s">
        <v>115</v>
      </c>
      <c r="B28" s="1" t="s">
        <v>96</v>
      </c>
      <c r="C28" s="7" t="s">
        <v>149</v>
      </c>
      <c r="D28" s="3" t="s">
        <v>213</v>
      </c>
      <c r="E28" s="2"/>
      <c r="F28" s="2" t="s">
        <v>25</v>
      </c>
      <c r="G28" s="2" t="s">
        <v>25</v>
      </c>
      <c r="H28" s="2" t="s">
        <v>25</v>
      </c>
      <c r="I28" s="2" t="s">
        <v>25</v>
      </c>
      <c r="J28" s="2"/>
      <c r="K28" s="2"/>
      <c r="L28" s="2"/>
      <c r="M28" s="2"/>
      <c r="N28" s="2" t="s">
        <v>33</v>
      </c>
      <c r="O28" s="2"/>
      <c r="P28" s="21"/>
      <c r="Q28" s="21"/>
      <c r="R28" s="21"/>
      <c r="S28" s="21"/>
      <c r="T28" s="21"/>
      <c r="U28" s="21"/>
      <c r="V28" s="21"/>
      <c r="W28" s="21"/>
      <c r="X28" s="21"/>
      <c r="Y28" s="21"/>
      <c r="Z28" s="21"/>
      <c r="AA28" s="21"/>
      <c r="AB28" s="21"/>
      <c r="AC28" s="21"/>
      <c r="AD28" s="21"/>
      <c r="AE28" s="21"/>
    </row>
    <row r="29" spans="1:31" ht="72" x14ac:dyDescent="0.3">
      <c r="A29" s="1" t="s">
        <v>115</v>
      </c>
      <c r="B29" s="1" t="s">
        <v>96</v>
      </c>
      <c r="C29" s="2" t="s">
        <v>150</v>
      </c>
      <c r="D29" s="3" t="s">
        <v>151</v>
      </c>
      <c r="E29" s="2"/>
      <c r="F29" s="2" t="s">
        <v>25</v>
      </c>
      <c r="G29" s="2" t="s">
        <v>25</v>
      </c>
      <c r="H29" s="2" t="s">
        <v>25</v>
      </c>
      <c r="I29" s="2" t="s">
        <v>25</v>
      </c>
      <c r="J29" s="2"/>
      <c r="K29" s="2"/>
      <c r="L29" s="2"/>
      <c r="M29" s="2"/>
      <c r="N29" s="2" t="s">
        <v>83</v>
      </c>
      <c r="O29" s="2"/>
      <c r="P29" s="21"/>
      <c r="Q29" s="21"/>
      <c r="R29" s="21"/>
      <c r="S29" s="21"/>
      <c r="T29" s="21"/>
      <c r="U29" s="21"/>
      <c r="V29" s="21"/>
      <c r="W29" s="21"/>
      <c r="X29" s="21"/>
      <c r="Y29" s="21"/>
      <c r="Z29" s="21"/>
      <c r="AA29" s="21"/>
      <c r="AB29" s="21"/>
      <c r="AC29" s="21"/>
      <c r="AD29" s="21"/>
      <c r="AE29" s="21"/>
    </row>
    <row r="30" spans="1:31" ht="43.2" x14ac:dyDescent="0.3">
      <c r="A30" s="1" t="s">
        <v>115</v>
      </c>
      <c r="B30" s="1" t="s">
        <v>100</v>
      </c>
      <c r="C30" s="2" t="s">
        <v>152</v>
      </c>
      <c r="D30" s="3" t="s">
        <v>153</v>
      </c>
      <c r="E30" s="2"/>
      <c r="F30" s="2" t="s">
        <v>25</v>
      </c>
      <c r="G30" s="2" t="s">
        <v>25</v>
      </c>
      <c r="H30" s="2" t="s">
        <v>25</v>
      </c>
      <c r="I30" s="2" t="s">
        <v>25</v>
      </c>
      <c r="J30" s="2"/>
      <c r="K30" s="2"/>
      <c r="L30" s="2"/>
      <c r="M30" s="2"/>
      <c r="N30" s="2" t="s">
        <v>83</v>
      </c>
      <c r="O30" s="2"/>
      <c r="P30" s="21"/>
      <c r="Q30" s="21"/>
      <c r="R30" s="21"/>
      <c r="S30" s="21"/>
      <c r="T30" s="21"/>
      <c r="U30" s="21"/>
      <c r="V30" s="21"/>
      <c r="W30" s="21"/>
      <c r="X30" s="21"/>
      <c r="Y30" s="21"/>
      <c r="Z30" s="21"/>
      <c r="AA30" s="21"/>
      <c r="AB30" s="21"/>
      <c r="AC30" s="21"/>
      <c r="AD30" s="21"/>
      <c r="AE30" s="21"/>
    </row>
  </sheetData>
  <mergeCells count="5">
    <mergeCell ref="A1:E1"/>
    <mergeCell ref="F1:I1"/>
    <mergeCell ref="J1:M1"/>
    <mergeCell ref="P1:W1"/>
    <mergeCell ref="X1:AE1"/>
  </mergeCells>
  <phoneticPr fontId="12" type="noConversion"/>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07332-FF0C-4466-A9F7-913BEFF4068D}">
  <dimension ref="A1:AE37"/>
  <sheetViews>
    <sheetView workbookViewId="0">
      <selection activeCell="Q33" sqref="Q33"/>
    </sheetView>
  </sheetViews>
  <sheetFormatPr defaultColWidth="9.33203125" defaultRowHeight="14.4" outlineLevelCol="1" x14ac:dyDescent="0.3"/>
  <cols>
    <col min="1" max="1" width="7.33203125" style="24" bestFit="1" customWidth="1"/>
    <col min="2" max="2" width="8.6640625" style="24" customWidth="1"/>
    <col min="3" max="3" width="8.5546875" style="24" customWidth="1"/>
    <col min="4" max="4" width="45.33203125" style="24" customWidth="1"/>
    <col min="5" max="5" width="9.33203125" style="24" customWidth="1"/>
    <col min="6" max="13" width="5.5546875" style="24" customWidth="1"/>
    <col min="14" max="14" width="8.5546875" style="24" customWidth="1"/>
    <col min="15" max="15" width="8.6640625" style="24" customWidth="1"/>
    <col min="16" max="16" width="13.109375" style="25" bestFit="1" customWidth="1" outlineLevel="1"/>
    <col min="17" max="17" width="14.109375" style="25" bestFit="1" customWidth="1" outlineLevel="1"/>
    <col min="18" max="18" width="13.109375" style="25" bestFit="1" customWidth="1" outlineLevel="1"/>
    <col min="19" max="20" width="14.109375" style="25" bestFit="1" customWidth="1" outlineLevel="1"/>
    <col min="21" max="24" width="13.109375" style="25" bestFit="1" customWidth="1" outlineLevel="1"/>
    <col min="25" max="31" width="9.6640625" style="25" customWidth="1" outlineLevel="1"/>
    <col min="32" max="16384" width="9.33203125" style="24"/>
  </cols>
  <sheetData>
    <row r="1" spans="1:31" ht="39" customHeight="1" x14ac:dyDescent="0.3">
      <c r="A1" s="94" t="s">
        <v>0</v>
      </c>
      <c r="B1" s="94"/>
      <c r="C1" s="94"/>
      <c r="D1" s="94"/>
      <c r="E1" s="94"/>
      <c r="F1" s="95" t="s">
        <v>1</v>
      </c>
      <c r="G1" s="95"/>
      <c r="H1" s="95"/>
      <c r="I1" s="95"/>
      <c r="J1" s="95" t="s">
        <v>2</v>
      </c>
      <c r="K1" s="95"/>
      <c r="L1" s="95"/>
      <c r="M1" s="95"/>
      <c r="N1" s="10"/>
      <c r="O1" s="11"/>
      <c r="P1" s="93" t="s">
        <v>3</v>
      </c>
      <c r="Q1" s="93"/>
      <c r="R1" s="93"/>
      <c r="S1" s="93"/>
      <c r="T1" s="93"/>
      <c r="U1" s="93"/>
      <c r="V1" s="93"/>
      <c r="W1" s="93"/>
      <c r="X1" s="93" t="s">
        <v>4</v>
      </c>
      <c r="Y1" s="93"/>
      <c r="Z1" s="93"/>
      <c r="AA1" s="93"/>
      <c r="AB1" s="93"/>
      <c r="AC1" s="93"/>
      <c r="AD1" s="93"/>
      <c r="AE1" s="93"/>
    </row>
    <row r="2" spans="1:31" ht="43.2" x14ac:dyDescent="0.3">
      <c r="A2" s="12" t="s">
        <v>5</v>
      </c>
      <c r="B2" s="12" t="s">
        <v>6</v>
      </c>
      <c r="C2" s="12" t="s">
        <v>7</v>
      </c>
      <c r="D2" s="12" t="s">
        <v>8</v>
      </c>
      <c r="E2" s="12" t="s">
        <v>9</v>
      </c>
      <c r="F2" s="11">
        <v>2025</v>
      </c>
      <c r="G2" s="11">
        <v>2026</v>
      </c>
      <c r="H2" s="11">
        <v>2027</v>
      </c>
      <c r="I2" s="11">
        <v>2028</v>
      </c>
      <c r="J2" s="11">
        <v>2025</v>
      </c>
      <c r="K2" s="11">
        <v>2026</v>
      </c>
      <c r="L2" s="11">
        <v>2027</v>
      </c>
      <c r="M2" s="11">
        <v>2028</v>
      </c>
      <c r="N2" s="11" t="s">
        <v>10</v>
      </c>
      <c r="O2" s="11" t="s">
        <v>11</v>
      </c>
      <c r="P2" s="13" t="s">
        <v>12</v>
      </c>
      <c r="Q2" s="13" t="s">
        <v>13</v>
      </c>
      <c r="R2" s="13" t="s">
        <v>14</v>
      </c>
      <c r="S2" s="13" t="s">
        <v>15</v>
      </c>
      <c r="T2" s="13" t="s">
        <v>16</v>
      </c>
      <c r="U2" s="13" t="s">
        <v>17</v>
      </c>
      <c r="V2" s="13" t="s">
        <v>18</v>
      </c>
      <c r="W2" s="13" t="s">
        <v>19</v>
      </c>
      <c r="X2" s="13" t="s">
        <v>12</v>
      </c>
      <c r="Y2" s="13" t="s">
        <v>13</v>
      </c>
      <c r="Z2" s="13" t="s">
        <v>14</v>
      </c>
      <c r="AA2" s="13" t="s">
        <v>15</v>
      </c>
      <c r="AB2" s="13" t="s">
        <v>16</v>
      </c>
      <c r="AC2" s="13" t="s">
        <v>17</v>
      </c>
      <c r="AD2" s="13" t="s">
        <v>18</v>
      </c>
      <c r="AE2" s="13" t="s">
        <v>19</v>
      </c>
    </row>
    <row r="3" spans="1:31" ht="28.8" x14ac:dyDescent="0.3">
      <c r="A3" s="14" t="s">
        <v>154</v>
      </c>
      <c r="B3" s="15"/>
      <c r="C3" s="15"/>
      <c r="D3" s="14" t="s">
        <v>248</v>
      </c>
      <c r="E3" s="14"/>
      <c r="F3" s="14"/>
      <c r="G3" s="14"/>
      <c r="H3" s="14"/>
      <c r="I3" s="14"/>
      <c r="J3" s="16"/>
      <c r="K3" s="16"/>
      <c r="L3" s="16"/>
      <c r="M3" s="16"/>
      <c r="N3" s="17"/>
      <c r="O3" s="17"/>
      <c r="P3" s="18">
        <f>SUM(P4,P10,P16,P21,P26)</f>
        <v>34120</v>
      </c>
      <c r="Q3" s="18">
        <f t="shared" ref="Q3:AE3" si="0">SUM(Q4,Q10,Q16)</f>
        <v>720810</v>
      </c>
      <c r="R3" s="18">
        <f t="shared" si="0"/>
        <v>7280</v>
      </c>
      <c r="S3" s="18">
        <f t="shared" si="0"/>
        <v>710000</v>
      </c>
      <c r="T3" s="18">
        <f t="shared" si="0"/>
        <v>7425.6</v>
      </c>
      <c r="U3" s="18">
        <f t="shared" si="0"/>
        <v>800000</v>
      </c>
      <c r="V3" s="18">
        <f t="shared" si="0"/>
        <v>7574.1120000000001</v>
      </c>
      <c r="W3" s="18">
        <f t="shared" si="0"/>
        <v>820000</v>
      </c>
      <c r="X3" s="18">
        <f t="shared" si="0"/>
        <v>0</v>
      </c>
      <c r="Y3" s="18">
        <f t="shared" si="0"/>
        <v>0</v>
      </c>
      <c r="Z3" s="18">
        <f t="shared" si="0"/>
        <v>0</v>
      </c>
      <c r="AA3" s="18">
        <f t="shared" si="0"/>
        <v>0</v>
      </c>
      <c r="AB3" s="18">
        <f t="shared" si="0"/>
        <v>0</v>
      </c>
      <c r="AC3" s="18">
        <f t="shared" si="0"/>
        <v>0</v>
      </c>
      <c r="AD3" s="18">
        <f t="shared" si="0"/>
        <v>0</v>
      </c>
      <c r="AE3" s="18">
        <f t="shared" si="0"/>
        <v>0</v>
      </c>
    </row>
    <row r="4" spans="1:31" ht="57.6" x14ac:dyDescent="0.3">
      <c r="A4" s="23" t="s">
        <v>154</v>
      </c>
      <c r="B4" s="23" t="s">
        <v>22</v>
      </c>
      <c r="C4" s="23"/>
      <c r="D4" s="23" t="s">
        <v>238</v>
      </c>
      <c r="E4" s="4"/>
      <c r="F4" s="4"/>
      <c r="G4" s="4"/>
      <c r="H4" s="4"/>
      <c r="I4" s="4"/>
      <c r="J4" s="19"/>
      <c r="K4" s="19"/>
      <c r="L4" s="19"/>
      <c r="M4" s="19"/>
      <c r="N4" s="19" t="s">
        <v>33</v>
      </c>
      <c r="O4" s="19" t="s">
        <v>337</v>
      </c>
      <c r="P4" s="20">
        <v>7000</v>
      </c>
      <c r="Q4" s="20">
        <f t="shared" ref="Q4:AE4" si="1">SUM(Q5:Q7)</f>
        <v>0</v>
      </c>
      <c r="R4" s="20">
        <f>P4*1.04</f>
        <v>7280</v>
      </c>
      <c r="S4" s="20">
        <f t="shared" si="1"/>
        <v>0</v>
      </c>
      <c r="T4" s="20">
        <f>R4*1.02</f>
        <v>7425.6</v>
      </c>
      <c r="U4" s="20">
        <f t="shared" si="1"/>
        <v>0</v>
      </c>
      <c r="V4" s="20">
        <f>T4*1.02</f>
        <v>7574.1120000000001</v>
      </c>
      <c r="W4" s="20">
        <f t="shared" si="1"/>
        <v>0</v>
      </c>
      <c r="X4" s="20">
        <f t="shared" si="1"/>
        <v>0</v>
      </c>
      <c r="Y4" s="20">
        <f t="shared" si="1"/>
        <v>0</v>
      </c>
      <c r="Z4" s="20">
        <f t="shared" si="1"/>
        <v>0</v>
      </c>
      <c r="AA4" s="20">
        <f t="shared" si="1"/>
        <v>0</v>
      </c>
      <c r="AB4" s="20">
        <f t="shared" si="1"/>
        <v>0</v>
      </c>
      <c r="AC4" s="20">
        <f t="shared" si="1"/>
        <v>0</v>
      </c>
      <c r="AD4" s="20">
        <f t="shared" si="1"/>
        <v>0</v>
      </c>
      <c r="AE4" s="20">
        <f t="shared" si="1"/>
        <v>0</v>
      </c>
    </row>
    <row r="5" spans="1:31" ht="43.2" x14ac:dyDescent="0.3">
      <c r="A5" s="1" t="s">
        <v>154</v>
      </c>
      <c r="B5" s="1" t="s">
        <v>22</v>
      </c>
      <c r="C5" s="2" t="s">
        <v>155</v>
      </c>
      <c r="D5" s="9" t="s">
        <v>156</v>
      </c>
      <c r="E5" s="1"/>
      <c r="F5" s="2" t="s">
        <v>25</v>
      </c>
      <c r="G5" s="2" t="s">
        <v>25</v>
      </c>
      <c r="H5" s="2" t="s">
        <v>25</v>
      </c>
      <c r="I5" s="2" t="s">
        <v>25</v>
      </c>
      <c r="J5" s="2"/>
      <c r="K5" s="2"/>
      <c r="L5" s="2"/>
      <c r="M5" s="2"/>
      <c r="N5" s="2" t="s">
        <v>33</v>
      </c>
      <c r="O5" s="2"/>
      <c r="P5" s="21"/>
      <c r="Q5" s="21"/>
      <c r="R5" s="21"/>
      <c r="S5" s="21"/>
      <c r="T5" s="21"/>
      <c r="U5" s="21"/>
      <c r="V5" s="21"/>
      <c r="W5" s="21"/>
      <c r="X5" s="21"/>
      <c r="Y5" s="21"/>
      <c r="Z5" s="21"/>
      <c r="AA5" s="21"/>
      <c r="AB5" s="21"/>
      <c r="AC5" s="21"/>
      <c r="AD5" s="21"/>
      <c r="AE5" s="21"/>
    </row>
    <row r="6" spans="1:31" ht="57.6" x14ac:dyDescent="0.3">
      <c r="A6" s="22" t="s">
        <v>154</v>
      </c>
      <c r="B6" s="22" t="s">
        <v>22</v>
      </c>
      <c r="C6" s="2" t="s">
        <v>157</v>
      </c>
      <c r="D6" s="2" t="s">
        <v>236</v>
      </c>
      <c r="E6" s="2"/>
      <c r="F6" s="2" t="s">
        <v>25</v>
      </c>
      <c r="G6" s="2" t="s">
        <v>25</v>
      </c>
      <c r="H6" s="2" t="s">
        <v>25</v>
      </c>
      <c r="I6" s="2" t="s">
        <v>25</v>
      </c>
      <c r="J6" s="2"/>
      <c r="K6" s="2"/>
      <c r="L6" s="2"/>
      <c r="M6" s="2"/>
      <c r="N6" s="2" t="s">
        <v>33</v>
      </c>
      <c r="O6" s="2"/>
      <c r="P6" s="21"/>
      <c r="Q6" s="21"/>
      <c r="R6" s="21"/>
      <c r="S6" s="21"/>
      <c r="T6" s="21"/>
      <c r="U6" s="21"/>
      <c r="V6" s="21"/>
      <c r="W6" s="21"/>
      <c r="X6" s="21"/>
      <c r="Y6" s="21"/>
      <c r="Z6" s="21"/>
      <c r="AA6" s="21"/>
      <c r="AB6" s="21"/>
      <c r="AC6" s="21"/>
      <c r="AD6" s="21"/>
      <c r="AE6" s="21"/>
    </row>
    <row r="7" spans="1:31" ht="28.8" x14ac:dyDescent="0.3">
      <c r="A7" s="1" t="s">
        <v>154</v>
      </c>
      <c r="B7" s="22" t="s">
        <v>22</v>
      </c>
      <c r="C7" s="1" t="s">
        <v>158</v>
      </c>
      <c r="D7" s="9" t="s">
        <v>237</v>
      </c>
      <c r="E7" s="2"/>
      <c r="F7" s="2" t="s">
        <v>25</v>
      </c>
      <c r="G7" s="2"/>
      <c r="H7" s="2"/>
      <c r="I7" s="2"/>
      <c r="J7" s="2"/>
      <c r="K7" s="2"/>
      <c r="L7" s="2"/>
      <c r="M7" s="2"/>
      <c r="N7" s="2" t="s">
        <v>21</v>
      </c>
      <c r="O7" s="2"/>
      <c r="P7" s="21"/>
      <c r="Q7" s="21"/>
      <c r="R7" s="21"/>
      <c r="S7" s="21"/>
      <c r="T7" s="21"/>
      <c r="U7" s="21"/>
      <c r="V7" s="21"/>
      <c r="W7" s="21"/>
      <c r="X7" s="21"/>
      <c r="Y7" s="21"/>
      <c r="Z7" s="21"/>
      <c r="AA7" s="21"/>
      <c r="AB7" s="21"/>
      <c r="AC7" s="21"/>
      <c r="AD7" s="21"/>
      <c r="AE7" s="21"/>
    </row>
    <row r="8" spans="1:31" ht="43.2" x14ac:dyDescent="0.3">
      <c r="A8" s="22" t="s">
        <v>154</v>
      </c>
      <c r="B8" s="22" t="s">
        <v>22</v>
      </c>
      <c r="C8" s="1" t="s">
        <v>159</v>
      </c>
      <c r="D8" s="1" t="s">
        <v>160</v>
      </c>
      <c r="E8" s="2"/>
      <c r="F8" s="2" t="s">
        <v>25</v>
      </c>
      <c r="G8" s="2" t="s">
        <v>25</v>
      </c>
      <c r="H8" s="2" t="s">
        <v>25</v>
      </c>
      <c r="I8" s="2" t="s">
        <v>25</v>
      </c>
      <c r="J8" s="2"/>
      <c r="K8" s="2"/>
      <c r="L8" s="2"/>
      <c r="M8" s="2"/>
      <c r="N8" s="2" t="s">
        <v>21</v>
      </c>
      <c r="O8" s="2"/>
      <c r="P8" s="21"/>
      <c r="Q8" s="21"/>
      <c r="R8" s="21"/>
      <c r="S8" s="21"/>
      <c r="T8" s="21"/>
      <c r="U8" s="21"/>
      <c r="V8" s="21"/>
      <c r="W8" s="21"/>
      <c r="X8" s="21"/>
      <c r="Y8" s="21"/>
      <c r="Z8" s="21"/>
      <c r="AA8" s="21"/>
      <c r="AB8" s="21"/>
      <c r="AC8" s="21"/>
      <c r="AD8" s="21"/>
      <c r="AE8" s="21"/>
    </row>
    <row r="9" spans="1:31" ht="43.2" x14ac:dyDescent="0.3">
      <c r="A9" s="1" t="s">
        <v>154</v>
      </c>
      <c r="B9" s="22" t="s">
        <v>22</v>
      </c>
      <c r="C9" s="2" t="s">
        <v>161</v>
      </c>
      <c r="D9" s="2" t="s">
        <v>162</v>
      </c>
      <c r="E9" s="2"/>
      <c r="F9" s="2" t="s">
        <v>25</v>
      </c>
      <c r="G9" s="2" t="s">
        <v>25</v>
      </c>
      <c r="H9" s="2" t="s">
        <v>25</v>
      </c>
      <c r="I9" s="2"/>
      <c r="J9" s="2"/>
      <c r="K9" s="2"/>
      <c r="L9" s="2"/>
      <c r="M9" s="2"/>
      <c r="N9" s="2" t="s">
        <v>33</v>
      </c>
      <c r="O9" s="2"/>
      <c r="P9" s="21"/>
      <c r="Q9" s="21"/>
      <c r="R9" s="21"/>
      <c r="S9" s="21"/>
      <c r="T9" s="21"/>
      <c r="U9" s="21"/>
      <c r="V9" s="21"/>
      <c r="W9" s="21"/>
      <c r="X9" s="21"/>
      <c r="Y9" s="21"/>
      <c r="Z9" s="21"/>
      <c r="AA9" s="21"/>
      <c r="AB9" s="21"/>
      <c r="AC9" s="21"/>
      <c r="AD9" s="21"/>
      <c r="AE9" s="21"/>
    </row>
    <row r="10" spans="1:31" ht="43.2" x14ac:dyDescent="0.3">
      <c r="A10" s="23" t="s">
        <v>154</v>
      </c>
      <c r="B10" s="23" t="s">
        <v>53</v>
      </c>
      <c r="C10" s="23"/>
      <c r="D10" s="30" t="s">
        <v>202</v>
      </c>
      <c r="E10" s="4"/>
      <c r="F10" s="4"/>
      <c r="G10" s="4"/>
      <c r="H10" s="4"/>
      <c r="I10" s="4"/>
      <c r="J10" s="19"/>
      <c r="K10" s="19"/>
      <c r="L10" s="19"/>
      <c r="M10" s="19"/>
      <c r="N10" s="19" t="s">
        <v>33</v>
      </c>
      <c r="O10" s="19" t="s">
        <v>339</v>
      </c>
      <c r="P10" s="20">
        <f t="shared" ref="P10:AE10" si="2">SUM(P11:P15)</f>
        <v>0</v>
      </c>
      <c r="Q10" s="20">
        <f t="shared" si="2"/>
        <v>0</v>
      </c>
      <c r="R10" s="20">
        <f t="shared" si="2"/>
        <v>0</v>
      </c>
      <c r="S10" s="20">
        <f t="shared" si="2"/>
        <v>0</v>
      </c>
      <c r="T10" s="20">
        <f t="shared" si="2"/>
        <v>0</v>
      </c>
      <c r="U10" s="20">
        <f t="shared" si="2"/>
        <v>0</v>
      </c>
      <c r="V10" s="20">
        <f t="shared" si="2"/>
        <v>0</v>
      </c>
      <c r="W10" s="20">
        <f t="shared" si="2"/>
        <v>0</v>
      </c>
      <c r="X10" s="20">
        <f t="shared" si="2"/>
        <v>0</v>
      </c>
      <c r="Y10" s="20">
        <f t="shared" si="2"/>
        <v>0</v>
      </c>
      <c r="Z10" s="20">
        <f t="shared" si="2"/>
        <v>0</v>
      </c>
      <c r="AA10" s="20">
        <f t="shared" si="2"/>
        <v>0</v>
      </c>
      <c r="AB10" s="20">
        <f t="shared" si="2"/>
        <v>0</v>
      </c>
      <c r="AC10" s="20">
        <f t="shared" si="2"/>
        <v>0</v>
      </c>
      <c r="AD10" s="20">
        <f t="shared" si="2"/>
        <v>0</v>
      </c>
      <c r="AE10" s="20">
        <f t="shared" si="2"/>
        <v>0</v>
      </c>
    </row>
    <row r="11" spans="1:31" x14ac:dyDescent="0.3">
      <c r="A11" s="1" t="s">
        <v>154</v>
      </c>
      <c r="B11" s="1" t="s">
        <v>53</v>
      </c>
      <c r="C11" s="2" t="s">
        <v>163</v>
      </c>
      <c r="D11" s="1" t="s">
        <v>164</v>
      </c>
      <c r="E11" s="1"/>
      <c r="F11" s="2" t="s">
        <v>25</v>
      </c>
      <c r="G11" s="2" t="s">
        <v>25</v>
      </c>
      <c r="H11" s="2"/>
      <c r="I11" s="2"/>
      <c r="J11" s="2"/>
      <c r="K11" s="2"/>
      <c r="L11" s="2"/>
      <c r="M11" s="2"/>
      <c r="N11" s="2" t="s">
        <v>43</v>
      </c>
      <c r="O11" s="2"/>
      <c r="P11" s="21"/>
      <c r="Q11" s="21"/>
      <c r="R11" s="21"/>
      <c r="S11" s="21"/>
      <c r="T11" s="21"/>
      <c r="U11" s="21"/>
      <c r="V11" s="21"/>
      <c r="W11" s="21"/>
      <c r="X11" s="21"/>
      <c r="Y11" s="21"/>
      <c r="Z11" s="21"/>
      <c r="AA11" s="21"/>
      <c r="AB11" s="21"/>
      <c r="AC11" s="21"/>
      <c r="AD11" s="21"/>
      <c r="AE11" s="21"/>
    </row>
    <row r="12" spans="1:31" ht="57.6" x14ac:dyDescent="0.3">
      <c r="A12" s="22" t="s">
        <v>154</v>
      </c>
      <c r="B12" s="1" t="s">
        <v>53</v>
      </c>
      <c r="C12" s="2" t="s">
        <v>165</v>
      </c>
      <c r="D12" s="2" t="s">
        <v>166</v>
      </c>
      <c r="E12" s="2"/>
      <c r="F12" s="2" t="s">
        <v>25</v>
      </c>
      <c r="G12" s="2" t="s">
        <v>25</v>
      </c>
      <c r="H12" s="2" t="s">
        <v>25</v>
      </c>
      <c r="I12" s="2" t="s">
        <v>25</v>
      </c>
      <c r="J12" s="2"/>
      <c r="K12" s="2"/>
      <c r="L12" s="2"/>
      <c r="M12" s="2"/>
      <c r="N12" s="2" t="s">
        <v>21</v>
      </c>
      <c r="O12" s="2"/>
      <c r="P12" s="21"/>
      <c r="Q12" s="21"/>
      <c r="R12" s="21"/>
      <c r="S12" s="21"/>
      <c r="T12" s="21"/>
      <c r="U12" s="21"/>
      <c r="V12" s="21"/>
      <c r="W12" s="21"/>
      <c r="X12" s="21"/>
      <c r="Y12" s="21"/>
      <c r="Z12" s="21"/>
      <c r="AA12" s="21"/>
      <c r="AB12" s="21"/>
      <c r="AC12" s="21"/>
      <c r="AD12" s="21"/>
      <c r="AE12" s="21"/>
    </row>
    <row r="13" spans="1:31" ht="72" x14ac:dyDescent="0.3">
      <c r="A13" s="1" t="s">
        <v>154</v>
      </c>
      <c r="B13" s="1" t="s">
        <v>53</v>
      </c>
      <c r="C13" s="2" t="s">
        <v>167</v>
      </c>
      <c r="D13" s="2" t="s">
        <v>168</v>
      </c>
      <c r="E13" s="2"/>
      <c r="F13" s="2" t="s">
        <v>25</v>
      </c>
      <c r="G13" s="2" t="s">
        <v>25</v>
      </c>
      <c r="H13" s="2"/>
      <c r="I13" s="2"/>
      <c r="J13" s="2"/>
      <c r="K13" s="2"/>
      <c r="L13" s="2"/>
      <c r="M13" s="2"/>
      <c r="N13" s="2" t="s">
        <v>33</v>
      </c>
      <c r="O13" s="2"/>
      <c r="P13" s="21"/>
      <c r="Q13" s="21"/>
      <c r="R13" s="21"/>
      <c r="S13" s="21"/>
      <c r="T13" s="21"/>
      <c r="U13" s="21"/>
      <c r="V13" s="21"/>
      <c r="W13" s="21"/>
      <c r="X13" s="21"/>
      <c r="Y13" s="21"/>
      <c r="Z13" s="21"/>
      <c r="AA13" s="21"/>
      <c r="AB13" s="21"/>
      <c r="AC13" s="21"/>
      <c r="AD13" s="21"/>
      <c r="AE13" s="21"/>
    </row>
    <row r="14" spans="1:31" ht="62.1" customHeight="1" x14ac:dyDescent="0.3">
      <c r="A14" s="22" t="s">
        <v>154</v>
      </c>
      <c r="B14" s="1" t="s">
        <v>53</v>
      </c>
      <c r="C14" s="2" t="s">
        <v>169</v>
      </c>
      <c r="D14" s="2" t="s">
        <v>241</v>
      </c>
      <c r="E14" s="2"/>
      <c r="F14" s="2" t="s">
        <v>25</v>
      </c>
      <c r="G14" s="2" t="s">
        <v>25</v>
      </c>
      <c r="H14" s="2" t="s">
        <v>25</v>
      </c>
      <c r="I14" s="2" t="s">
        <v>25</v>
      </c>
      <c r="J14" s="2"/>
      <c r="K14" s="2"/>
      <c r="L14" s="2"/>
      <c r="M14" s="2"/>
      <c r="N14" s="2" t="s">
        <v>21</v>
      </c>
      <c r="O14" s="2"/>
      <c r="P14" s="21"/>
      <c r="Q14" s="21"/>
      <c r="R14" s="21"/>
      <c r="S14" s="21"/>
      <c r="T14" s="21"/>
      <c r="U14" s="21"/>
      <c r="V14" s="21"/>
      <c r="W14" s="21"/>
      <c r="X14" s="21"/>
      <c r="Y14" s="21"/>
      <c r="Z14" s="21"/>
      <c r="AA14" s="21"/>
      <c r="AB14" s="21"/>
      <c r="AC14" s="21"/>
      <c r="AD14" s="21"/>
      <c r="AE14" s="21"/>
    </row>
    <row r="15" spans="1:31" ht="72" x14ac:dyDescent="0.3">
      <c r="A15" s="1" t="s">
        <v>154</v>
      </c>
      <c r="B15" s="1" t="s">
        <v>53</v>
      </c>
      <c r="C15" s="2" t="s">
        <v>170</v>
      </c>
      <c r="D15" s="3" t="s">
        <v>240</v>
      </c>
      <c r="E15" s="2"/>
      <c r="F15" s="2"/>
      <c r="G15" s="2"/>
      <c r="H15" s="2" t="s">
        <v>25</v>
      </c>
      <c r="I15" s="2" t="s">
        <v>25</v>
      </c>
      <c r="J15" s="2"/>
      <c r="K15" s="2"/>
      <c r="L15" s="2"/>
      <c r="M15" s="2"/>
      <c r="N15" s="2" t="s">
        <v>75</v>
      </c>
      <c r="O15" s="2"/>
      <c r="P15" s="21"/>
      <c r="Q15" s="21"/>
      <c r="R15" s="21"/>
      <c r="S15" s="21"/>
      <c r="T15" s="21"/>
      <c r="U15" s="21"/>
      <c r="V15" s="21"/>
      <c r="W15" s="21"/>
      <c r="X15" s="21"/>
      <c r="Y15" s="21"/>
      <c r="Z15" s="21"/>
      <c r="AA15" s="21"/>
      <c r="AB15" s="21"/>
      <c r="AC15" s="21"/>
      <c r="AD15" s="21"/>
      <c r="AE15" s="21"/>
    </row>
    <row r="16" spans="1:31" ht="57.6" x14ac:dyDescent="0.3">
      <c r="A16" s="23" t="s">
        <v>154</v>
      </c>
      <c r="B16" s="23" t="s">
        <v>62</v>
      </c>
      <c r="C16" s="23"/>
      <c r="D16" s="23" t="s">
        <v>214</v>
      </c>
      <c r="E16" s="4"/>
      <c r="F16" s="4"/>
      <c r="G16" s="4"/>
      <c r="H16" s="4"/>
      <c r="I16" s="4"/>
      <c r="J16" s="19"/>
      <c r="K16" s="19"/>
      <c r="L16" s="19"/>
      <c r="M16" s="19"/>
      <c r="N16" s="2" t="s">
        <v>33</v>
      </c>
      <c r="O16" s="19" t="s">
        <v>341</v>
      </c>
      <c r="P16" s="20">
        <f t="shared" ref="P16:AE16" si="3">SUM(P17:P20)</f>
        <v>0</v>
      </c>
      <c r="Q16" s="20">
        <v>720810</v>
      </c>
      <c r="R16" s="20">
        <f t="shared" si="3"/>
        <v>0</v>
      </c>
      <c r="S16" s="20">
        <v>710000</v>
      </c>
      <c r="T16" s="20">
        <f t="shared" si="3"/>
        <v>0</v>
      </c>
      <c r="U16" s="20">
        <v>800000</v>
      </c>
      <c r="V16" s="20">
        <f t="shared" si="3"/>
        <v>0</v>
      </c>
      <c r="W16" s="20">
        <v>820000</v>
      </c>
      <c r="X16" s="20">
        <f t="shared" si="3"/>
        <v>0</v>
      </c>
      <c r="Y16" s="20">
        <f t="shared" si="3"/>
        <v>0</v>
      </c>
      <c r="Z16" s="20">
        <f t="shared" si="3"/>
        <v>0</v>
      </c>
      <c r="AA16" s="20">
        <f t="shared" si="3"/>
        <v>0</v>
      </c>
      <c r="AB16" s="20">
        <f t="shared" si="3"/>
        <v>0</v>
      </c>
      <c r="AC16" s="20">
        <f t="shared" si="3"/>
        <v>0</v>
      </c>
      <c r="AD16" s="20">
        <f t="shared" si="3"/>
        <v>0</v>
      </c>
      <c r="AE16" s="20">
        <f t="shared" si="3"/>
        <v>0</v>
      </c>
    </row>
    <row r="17" spans="1:31" ht="47.25" customHeight="1" x14ac:dyDescent="0.3">
      <c r="A17" s="1" t="s">
        <v>154</v>
      </c>
      <c r="B17" s="1" t="s">
        <v>62</v>
      </c>
      <c r="C17" s="2" t="s">
        <v>171</v>
      </c>
      <c r="D17" s="9" t="s">
        <v>239</v>
      </c>
      <c r="E17" s="1"/>
      <c r="F17" s="2" t="s">
        <v>25</v>
      </c>
      <c r="G17" s="2"/>
      <c r="H17" s="2"/>
      <c r="I17" s="2"/>
      <c r="J17" s="2"/>
      <c r="K17" s="2"/>
      <c r="L17" s="2"/>
      <c r="M17" s="2"/>
      <c r="N17" s="2" t="s">
        <v>21</v>
      </c>
      <c r="O17" s="2"/>
      <c r="P17" s="21"/>
      <c r="Q17" s="21"/>
      <c r="R17" s="21"/>
      <c r="S17" s="21"/>
      <c r="T17" s="21"/>
      <c r="U17" s="21"/>
      <c r="V17" s="21"/>
      <c r="W17" s="21"/>
      <c r="X17" s="21"/>
      <c r="Y17" s="21"/>
      <c r="Z17" s="21"/>
      <c r="AA17" s="21"/>
      <c r="AB17" s="21"/>
      <c r="AC17" s="21"/>
      <c r="AD17" s="21"/>
      <c r="AE17" s="21"/>
    </row>
    <row r="18" spans="1:31" ht="62.25" customHeight="1" x14ac:dyDescent="0.3">
      <c r="A18" s="22" t="s">
        <v>154</v>
      </c>
      <c r="B18" s="1" t="s">
        <v>62</v>
      </c>
      <c r="C18" s="2" t="s">
        <v>172</v>
      </c>
      <c r="D18" s="2" t="s">
        <v>173</v>
      </c>
      <c r="E18" s="2"/>
      <c r="F18" s="2" t="s">
        <v>25</v>
      </c>
      <c r="G18" s="2" t="s">
        <v>25</v>
      </c>
      <c r="H18" s="2" t="s">
        <v>25</v>
      </c>
      <c r="I18" s="2"/>
      <c r="J18" s="2"/>
      <c r="K18" s="2"/>
      <c r="L18" s="2"/>
      <c r="M18" s="2"/>
      <c r="N18" s="2" t="s">
        <v>33</v>
      </c>
      <c r="O18" s="2"/>
      <c r="P18" s="21"/>
      <c r="Q18" s="21"/>
      <c r="R18" s="21"/>
      <c r="S18" s="21"/>
      <c r="T18" s="21"/>
      <c r="U18" s="21"/>
      <c r="V18" s="21"/>
      <c r="W18" s="21"/>
      <c r="X18" s="21"/>
      <c r="Y18" s="21"/>
      <c r="Z18" s="21"/>
      <c r="AA18" s="21"/>
      <c r="AB18" s="21"/>
      <c r="AC18" s="21"/>
      <c r="AD18" s="21"/>
      <c r="AE18" s="21"/>
    </row>
    <row r="19" spans="1:31" ht="43.2" x14ac:dyDescent="0.3">
      <c r="A19" s="1" t="s">
        <v>154</v>
      </c>
      <c r="B19" s="1" t="s">
        <v>62</v>
      </c>
      <c r="C19" s="2" t="s">
        <v>174</v>
      </c>
      <c r="D19" s="1" t="s">
        <v>175</v>
      </c>
      <c r="E19" s="2"/>
      <c r="F19" s="2"/>
      <c r="G19" s="2" t="s">
        <v>25</v>
      </c>
      <c r="H19" s="2" t="s">
        <v>25</v>
      </c>
      <c r="I19" s="2"/>
      <c r="J19" s="2"/>
      <c r="K19" s="2"/>
      <c r="L19" s="2"/>
      <c r="M19" s="2"/>
      <c r="N19" s="2" t="s">
        <v>33</v>
      </c>
      <c r="O19" s="2"/>
      <c r="P19" s="21"/>
      <c r="Q19" s="21"/>
      <c r="R19" s="21"/>
      <c r="S19" s="21"/>
      <c r="T19" s="21"/>
      <c r="U19" s="21"/>
      <c r="V19" s="21"/>
      <c r="W19" s="21"/>
      <c r="X19" s="21"/>
      <c r="Y19" s="21"/>
      <c r="Z19" s="21"/>
      <c r="AA19" s="21"/>
      <c r="AB19" s="21"/>
      <c r="AC19" s="21"/>
      <c r="AD19" s="21"/>
      <c r="AE19" s="21"/>
    </row>
    <row r="20" spans="1:31" ht="57.6" x14ac:dyDescent="0.3">
      <c r="A20" s="22" t="s">
        <v>154</v>
      </c>
      <c r="B20" s="1" t="s">
        <v>62</v>
      </c>
      <c r="C20" s="2" t="s">
        <v>176</v>
      </c>
      <c r="D20" s="3" t="s">
        <v>177</v>
      </c>
      <c r="E20" s="2"/>
      <c r="F20" s="2" t="s">
        <v>25</v>
      </c>
      <c r="G20" s="2" t="s">
        <v>25</v>
      </c>
      <c r="H20" s="2" t="s">
        <v>25</v>
      </c>
      <c r="I20" s="2" t="s">
        <v>25</v>
      </c>
      <c r="J20" s="2"/>
      <c r="K20" s="2"/>
      <c r="L20" s="2"/>
      <c r="M20" s="2"/>
      <c r="N20" s="2" t="s">
        <v>178</v>
      </c>
      <c r="O20" s="2"/>
      <c r="P20" s="21"/>
      <c r="Q20" s="21"/>
      <c r="R20" s="21"/>
      <c r="S20" s="21"/>
      <c r="T20" s="21"/>
      <c r="U20" s="21"/>
      <c r="V20" s="21"/>
      <c r="W20" s="21"/>
      <c r="X20" s="21"/>
      <c r="Y20" s="21"/>
      <c r="Z20" s="21"/>
      <c r="AA20" s="21"/>
      <c r="AB20" s="21"/>
      <c r="AC20" s="21"/>
      <c r="AD20" s="21"/>
      <c r="AE20" s="21"/>
    </row>
    <row r="21" spans="1:31" ht="43.2" x14ac:dyDescent="0.3">
      <c r="A21" s="23" t="s">
        <v>154</v>
      </c>
      <c r="B21" s="23" t="s">
        <v>76</v>
      </c>
      <c r="C21" s="23"/>
      <c r="D21" s="23" t="s">
        <v>215</v>
      </c>
      <c r="E21" s="4"/>
      <c r="F21" s="4"/>
      <c r="G21" s="4"/>
      <c r="H21" s="4"/>
      <c r="I21" s="4"/>
      <c r="J21" s="19"/>
      <c r="K21" s="19"/>
      <c r="L21" s="19"/>
      <c r="M21" s="19"/>
      <c r="N21" s="2" t="s">
        <v>21</v>
      </c>
      <c r="O21" s="19" t="s">
        <v>344</v>
      </c>
      <c r="P21" s="20">
        <v>12720</v>
      </c>
      <c r="Q21" s="20">
        <f t="shared" ref="Q21:AE21" si="4">SUM(Q22:Q25)</f>
        <v>0</v>
      </c>
      <c r="R21" s="20">
        <f>P21*1.04</f>
        <v>13228.800000000001</v>
      </c>
      <c r="S21" s="20">
        <f t="shared" si="4"/>
        <v>0</v>
      </c>
      <c r="T21" s="20">
        <f>R21*1.02</f>
        <v>13493.376000000002</v>
      </c>
      <c r="U21" s="20">
        <f t="shared" si="4"/>
        <v>0</v>
      </c>
      <c r="V21" s="20">
        <f>T21*1.02</f>
        <v>13763.243520000002</v>
      </c>
      <c r="W21" s="20">
        <f t="shared" si="4"/>
        <v>0</v>
      </c>
      <c r="X21" s="20">
        <f t="shared" si="4"/>
        <v>0</v>
      </c>
      <c r="Y21" s="20">
        <f t="shared" si="4"/>
        <v>0</v>
      </c>
      <c r="Z21" s="20">
        <f t="shared" si="4"/>
        <v>0</v>
      </c>
      <c r="AA21" s="20">
        <f t="shared" si="4"/>
        <v>0</v>
      </c>
      <c r="AB21" s="20">
        <f t="shared" si="4"/>
        <v>0</v>
      </c>
      <c r="AC21" s="20">
        <f t="shared" si="4"/>
        <v>0</v>
      </c>
      <c r="AD21" s="20">
        <f t="shared" si="4"/>
        <v>0</v>
      </c>
      <c r="AE21" s="20">
        <f t="shared" si="4"/>
        <v>0</v>
      </c>
    </row>
    <row r="22" spans="1:31" ht="28.8" x14ac:dyDescent="0.3">
      <c r="A22" s="22" t="s">
        <v>154</v>
      </c>
      <c r="B22" s="1" t="s">
        <v>76</v>
      </c>
      <c r="C22" s="2" t="s">
        <v>179</v>
      </c>
      <c r="D22" s="1" t="s">
        <v>180</v>
      </c>
      <c r="E22" s="1"/>
      <c r="F22" s="2" t="s">
        <v>25</v>
      </c>
      <c r="G22" s="2"/>
      <c r="H22" s="2"/>
      <c r="I22" s="2"/>
      <c r="J22" s="2"/>
      <c r="K22" s="2"/>
      <c r="L22" s="2"/>
      <c r="M22" s="2"/>
      <c r="N22" s="2" t="s">
        <v>21</v>
      </c>
      <c r="O22" s="2"/>
      <c r="P22" s="21"/>
      <c r="Q22" s="21"/>
      <c r="R22" s="21"/>
      <c r="S22" s="21"/>
      <c r="T22" s="21"/>
      <c r="U22" s="21"/>
      <c r="V22" s="21"/>
      <c r="W22" s="21"/>
      <c r="X22" s="21"/>
      <c r="Y22" s="21"/>
      <c r="Z22" s="21"/>
      <c r="AA22" s="21"/>
      <c r="AB22" s="21"/>
      <c r="AC22" s="21"/>
      <c r="AD22" s="21"/>
      <c r="AE22" s="21"/>
    </row>
    <row r="23" spans="1:31" ht="28.8" x14ac:dyDescent="0.3">
      <c r="A23" s="1" t="s">
        <v>154</v>
      </c>
      <c r="B23" s="1" t="s">
        <v>76</v>
      </c>
      <c r="C23" s="2" t="s">
        <v>181</v>
      </c>
      <c r="D23" s="2" t="s">
        <v>182</v>
      </c>
      <c r="E23" s="1"/>
      <c r="F23" s="2" t="s">
        <v>25</v>
      </c>
      <c r="G23" s="2" t="s">
        <v>25</v>
      </c>
      <c r="H23" s="2"/>
      <c r="I23" s="2"/>
      <c r="J23" s="2"/>
      <c r="K23" s="2"/>
      <c r="L23" s="2"/>
      <c r="M23" s="2"/>
      <c r="N23" s="2" t="s">
        <v>21</v>
      </c>
      <c r="O23" s="2"/>
      <c r="P23" s="21"/>
      <c r="Q23" s="21"/>
      <c r="R23" s="21"/>
      <c r="S23" s="21"/>
      <c r="T23" s="21"/>
      <c r="U23" s="21"/>
      <c r="V23" s="21"/>
      <c r="W23" s="21"/>
      <c r="X23" s="21"/>
      <c r="Y23" s="21"/>
      <c r="Z23" s="21"/>
      <c r="AA23" s="21"/>
      <c r="AB23" s="21"/>
      <c r="AC23" s="21"/>
      <c r="AD23" s="21"/>
      <c r="AE23" s="21"/>
    </row>
    <row r="24" spans="1:31" ht="28.8" x14ac:dyDescent="0.3">
      <c r="A24" s="22" t="s">
        <v>154</v>
      </c>
      <c r="B24" s="1" t="s">
        <v>76</v>
      </c>
      <c r="C24" s="2" t="s">
        <v>183</v>
      </c>
      <c r="D24" s="2" t="s">
        <v>184</v>
      </c>
      <c r="E24" s="1"/>
      <c r="F24" s="2" t="s">
        <v>25</v>
      </c>
      <c r="G24" s="2" t="s">
        <v>25</v>
      </c>
      <c r="H24" s="2" t="s">
        <v>25</v>
      </c>
      <c r="I24" s="2" t="s">
        <v>25</v>
      </c>
      <c r="J24" s="2"/>
      <c r="K24" s="2"/>
      <c r="L24" s="2"/>
      <c r="M24" s="2"/>
      <c r="N24" s="2" t="s">
        <v>21</v>
      </c>
      <c r="O24" s="2"/>
      <c r="P24" s="21"/>
      <c r="Q24" s="21"/>
      <c r="R24" s="21"/>
      <c r="S24" s="21"/>
      <c r="T24" s="21"/>
      <c r="U24" s="21"/>
      <c r="V24" s="21"/>
      <c r="W24" s="21"/>
      <c r="X24" s="21"/>
      <c r="Y24" s="21"/>
      <c r="Z24" s="21"/>
      <c r="AA24" s="21"/>
      <c r="AB24" s="21"/>
      <c r="AC24" s="21"/>
      <c r="AD24" s="21"/>
      <c r="AE24" s="21"/>
    </row>
    <row r="25" spans="1:31" ht="45.75" customHeight="1" x14ac:dyDescent="0.3">
      <c r="A25" s="1" t="s">
        <v>154</v>
      </c>
      <c r="B25" s="1" t="s">
        <v>76</v>
      </c>
      <c r="C25" s="2" t="s">
        <v>185</v>
      </c>
      <c r="D25" s="2" t="s">
        <v>186</v>
      </c>
      <c r="E25" s="2"/>
      <c r="F25" s="2" t="s">
        <v>25</v>
      </c>
      <c r="G25" s="2" t="s">
        <v>25</v>
      </c>
      <c r="H25" s="2" t="s">
        <v>25</v>
      </c>
      <c r="I25" s="2" t="s">
        <v>25</v>
      </c>
      <c r="J25" s="2"/>
      <c r="K25" s="2"/>
      <c r="L25" s="2"/>
      <c r="M25" s="2"/>
      <c r="N25" s="2" t="s">
        <v>21</v>
      </c>
      <c r="O25" s="2"/>
      <c r="P25" s="21"/>
      <c r="Q25" s="21"/>
      <c r="R25" s="21"/>
      <c r="S25" s="21"/>
      <c r="T25" s="21"/>
      <c r="U25" s="21"/>
      <c r="V25" s="21"/>
      <c r="W25" s="21"/>
      <c r="X25" s="21"/>
      <c r="Y25" s="21"/>
      <c r="Z25" s="21"/>
      <c r="AA25" s="21"/>
      <c r="AB25" s="21"/>
      <c r="AC25" s="21"/>
      <c r="AD25" s="21"/>
      <c r="AE25" s="21"/>
    </row>
    <row r="26" spans="1:31" ht="49.5" customHeight="1" x14ac:dyDescent="0.3">
      <c r="A26" s="23" t="s">
        <v>154</v>
      </c>
      <c r="B26" s="23" t="s">
        <v>81</v>
      </c>
      <c r="C26" s="23"/>
      <c r="D26" s="23" t="s">
        <v>249</v>
      </c>
      <c r="E26" s="4"/>
      <c r="F26" s="4"/>
      <c r="G26" s="4"/>
      <c r="H26" s="4"/>
      <c r="I26" s="4"/>
      <c r="J26" s="19"/>
      <c r="K26" s="19"/>
      <c r="L26" s="19"/>
      <c r="M26" s="19"/>
      <c r="N26" s="2" t="s">
        <v>83</v>
      </c>
      <c r="O26" s="19" t="s">
        <v>347</v>
      </c>
      <c r="P26" s="20">
        <v>14400</v>
      </c>
      <c r="Q26" s="20">
        <f>SUM(Q27:Q31)</f>
        <v>0</v>
      </c>
      <c r="R26" s="20">
        <v>10000</v>
      </c>
      <c r="S26" s="20">
        <f t="shared" ref="S26:AE26" si="5">SUM(S27:S31)</f>
        <v>0</v>
      </c>
      <c r="T26" s="20">
        <v>12000</v>
      </c>
      <c r="U26" s="20">
        <f t="shared" si="5"/>
        <v>0</v>
      </c>
      <c r="V26" s="20">
        <v>14000</v>
      </c>
      <c r="W26" s="20">
        <f t="shared" si="5"/>
        <v>0</v>
      </c>
      <c r="X26" s="20">
        <f t="shared" si="5"/>
        <v>0</v>
      </c>
      <c r="Y26" s="20">
        <f t="shared" si="5"/>
        <v>0</v>
      </c>
      <c r="Z26" s="20">
        <f t="shared" si="5"/>
        <v>0</v>
      </c>
      <c r="AA26" s="20">
        <f t="shared" si="5"/>
        <v>0</v>
      </c>
      <c r="AB26" s="20">
        <f t="shared" si="5"/>
        <v>0</v>
      </c>
      <c r="AC26" s="20">
        <f t="shared" si="5"/>
        <v>0</v>
      </c>
      <c r="AD26" s="20">
        <f t="shared" si="5"/>
        <v>0</v>
      </c>
      <c r="AE26" s="20">
        <f t="shared" si="5"/>
        <v>0</v>
      </c>
    </row>
    <row r="27" spans="1:31" ht="49.5" customHeight="1" x14ac:dyDescent="0.3">
      <c r="A27" s="1" t="s">
        <v>154</v>
      </c>
      <c r="B27" s="1" t="s">
        <v>81</v>
      </c>
      <c r="C27" s="2" t="s">
        <v>187</v>
      </c>
      <c r="D27" s="1" t="s">
        <v>242</v>
      </c>
      <c r="E27" s="1"/>
      <c r="F27" s="2" t="s">
        <v>25</v>
      </c>
      <c r="G27" s="2" t="s">
        <v>25</v>
      </c>
      <c r="H27" s="2" t="s">
        <v>25</v>
      </c>
      <c r="I27" s="2" t="s">
        <v>25</v>
      </c>
      <c r="J27" s="2"/>
      <c r="K27" s="2"/>
      <c r="L27" s="2"/>
      <c r="M27" s="2"/>
      <c r="N27" s="2" t="s">
        <v>33</v>
      </c>
      <c r="O27" s="2"/>
      <c r="P27" s="21"/>
      <c r="Q27" s="21"/>
      <c r="R27" s="21"/>
      <c r="S27" s="21"/>
      <c r="T27" s="21"/>
      <c r="U27" s="21"/>
      <c r="V27" s="21"/>
      <c r="W27" s="21"/>
      <c r="X27" s="21"/>
      <c r="Y27" s="21"/>
      <c r="Z27" s="21"/>
      <c r="AA27" s="21"/>
      <c r="AB27" s="21"/>
      <c r="AC27" s="21"/>
      <c r="AD27" s="21"/>
      <c r="AE27" s="21"/>
    </row>
    <row r="28" spans="1:31" ht="31.5" customHeight="1" x14ac:dyDescent="0.3">
      <c r="A28" s="22" t="s">
        <v>154</v>
      </c>
      <c r="B28" s="1" t="s">
        <v>81</v>
      </c>
      <c r="C28" s="2" t="s">
        <v>188</v>
      </c>
      <c r="D28" s="2" t="s">
        <v>189</v>
      </c>
      <c r="E28" s="2"/>
      <c r="F28" s="2" t="s">
        <v>25</v>
      </c>
      <c r="G28" s="2" t="s">
        <v>25</v>
      </c>
      <c r="H28" s="2" t="s">
        <v>25</v>
      </c>
      <c r="I28" s="2" t="s">
        <v>25</v>
      </c>
      <c r="J28" s="2"/>
      <c r="K28" s="2"/>
      <c r="L28" s="2"/>
      <c r="M28" s="2"/>
      <c r="N28" s="2" t="s">
        <v>83</v>
      </c>
      <c r="O28" s="2"/>
      <c r="P28" s="21"/>
      <c r="Q28" s="21"/>
      <c r="R28" s="21"/>
      <c r="S28" s="21"/>
      <c r="T28" s="21"/>
      <c r="U28" s="21"/>
      <c r="V28" s="21"/>
      <c r="W28" s="21"/>
      <c r="X28" s="21"/>
      <c r="Y28" s="21"/>
      <c r="Z28" s="21"/>
      <c r="AA28" s="21"/>
      <c r="AB28" s="21"/>
      <c r="AC28" s="21"/>
      <c r="AD28" s="21"/>
      <c r="AE28" s="21"/>
    </row>
    <row r="29" spans="1:31" ht="60.75" customHeight="1" x14ac:dyDescent="0.3">
      <c r="A29" s="1" t="s">
        <v>154</v>
      </c>
      <c r="B29" s="1" t="s">
        <v>81</v>
      </c>
      <c r="C29" s="2" t="s">
        <v>190</v>
      </c>
      <c r="D29" s="9" t="s">
        <v>243</v>
      </c>
      <c r="E29" s="2"/>
      <c r="F29" s="2"/>
      <c r="G29" s="2" t="s">
        <v>25</v>
      </c>
      <c r="H29" s="2" t="s">
        <v>25</v>
      </c>
      <c r="I29" s="2"/>
      <c r="J29" s="2"/>
      <c r="K29" s="2"/>
      <c r="L29" s="2"/>
      <c r="M29" s="2"/>
      <c r="N29" s="2" t="s">
        <v>48</v>
      </c>
      <c r="O29" s="2"/>
      <c r="P29" s="21"/>
      <c r="Q29" s="21"/>
      <c r="R29" s="21"/>
      <c r="S29" s="21"/>
      <c r="T29" s="21"/>
      <c r="U29" s="21"/>
      <c r="V29" s="21"/>
      <c r="W29" s="21"/>
      <c r="X29" s="21"/>
      <c r="Y29" s="21"/>
      <c r="Z29" s="21"/>
      <c r="AA29" s="21"/>
      <c r="AB29" s="21"/>
      <c r="AC29" s="21"/>
      <c r="AD29" s="21"/>
      <c r="AE29" s="21"/>
    </row>
    <row r="30" spans="1:31" ht="57.6" x14ac:dyDescent="0.3">
      <c r="A30" s="22" t="s">
        <v>154</v>
      </c>
      <c r="B30" s="1" t="s">
        <v>81</v>
      </c>
      <c r="C30" s="2" t="s">
        <v>191</v>
      </c>
      <c r="D30" s="2" t="s">
        <v>244</v>
      </c>
      <c r="E30" s="2"/>
      <c r="F30" s="2" t="s">
        <v>25</v>
      </c>
      <c r="G30" s="2" t="s">
        <v>25</v>
      </c>
      <c r="H30" s="2" t="s">
        <v>25</v>
      </c>
      <c r="I30" s="2" t="s">
        <v>25</v>
      </c>
      <c r="J30" s="2"/>
      <c r="K30" s="2"/>
      <c r="L30" s="2"/>
      <c r="M30" s="2"/>
      <c r="N30" s="2" t="s">
        <v>83</v>
      </c>
      <c r="O30" s="2"/>
      <c r="P30" s="21"/>
      <c r="Q30" s="21"/>
      <c r="R30" s="21"/>
      <c r="S30" s="21"/>
      <c r="T30" s="21"/>
      <c r="U30" s="21"/>
      <c r="V30" s="21"/>
      <c r="W30" s="21"/>
      <c r="X30" s="21"/>
      <c r="Y30" s="21"/>
      <c r="Z30" s="21"/>
      <c r="AA30" s="21"/>
      <c r="AB30" s="21"/>
      <c r="AC30" s="21"/>
      <c r="AD30" s="21"/>
      <c r="AE30" s="21"/>
    </row>
    <row r="31" spans="1:31" ht="28.8" x14ac:dyDescent="0.3">
      <c r="A31" s="1" t="s">
        <v>154</v>
      </c>
      <c r="B31" s="1" t="s">
        <v>81</v>
      </c>
      <c r="C31" s="22" t="s">
        <v>192</v>
      </c>
      <c r="D31" s="2" t="s">
        <v>245</v>
      </c>
      <c r="E31" s="2"/>
      <c r="F31" s="2" t="s">
        <v>25</v>
      </c>
      <c r="G31" s="2" t="s">
        <v>25</v>
      </c>
      <c r="H31" s="2" t="s">
        <v>25</v>
      </c>
      <c r="I31" s="2" t="s">
        <v>25</v>
      </c>
      <c r="J31" s="2"/>
      <c r="K31" s="2"/>
      <c r="L31" s="2"/>
      <c r="M31" s="2"/>
      <c r="N31" s="2" t="s">
        <v>33</v>
      </c>
      <c r="O31" s="2"/>
      <c r="P31" s="21"/>
      <c r="Q31" s="21"/>
      <c r="R31" s="21"/>
      <c r="S31" s="21"/>
      <c r="T31" s="21"/>
      <c r="U31" s="21"/>
      <c r="V31" s="21"/>
      <c r="W31" s="21"/>
      <c r="X31" s="21"/>
      <c r="Y31" s="21"/>
      <c r="Z31" s="21"/>
      <c r="AA31" s="21"/>
      <c r="AB31" s="21"/>
      <c r="AC31" s="21"/>
      <c r="AD31" s="21"/>
      <c r="AE31" s="21"/>
    </row>
    <row r="33" spans="1:31" x14ac:dyDescent="0.3">
      <c r="A33" s="34"/>
      <c r="B33" s="34"/>
      <c r="C33" s="34"/>
      <c r="D33" s="34" t="s">
        <v>271</v>
      </c>
      <c r="E33" s="34"/>
      <c r="F33" s="34"/>
      <c r="G33" s="34"/>
      <c r="H33" s="34"/>
      <c r="I33" s="34"/>
      <c r="J33" s="34"/>
      <c r="K33" s="34"/>
      <c r="L33" s="34"/>
      <c r="M33" s="34"/>
      <c r="N33" s="34" t="s">
        <v>33</v>
      </c>
      <c r="O33" s="34"/>
      <c r="P33" s="35">
        <v>1317219.72</v>
      </c>
      <c r="Q33" s="35">
        <v>901700</v>
      </c>
      <c r="R33" s="35">
        <v>1350000</v>
      </c>
      <c r="S33" s="35">
        <v>900000</v>
      </c>
      <c r="T33" s="35">
        <v>1350000</v>
      </c>
      <c r="U33" s="35">
        <v>900000</v>
      </c>
      <c r="V33" s="35">
        <v>1350000</v>
      </c>
      <c r="W33" s="35">
        <v>900000</v>
      </c>
      <c r="X33" s="35"/>
      <c r="Y33" s="35"/>
      <c r="Z33" s="35"/>
      <c r="AA33" s="35"/>
      <c r="AB33" s="35"/>
      <c r="AC33" s="35"/>
      <c r="AD33" s="35"/>
      <c r="AE33" s="24"/>
    </row>
    <row r="34" spans="1:31" x14ac:dyDescent="0.3">
      <c r="A34" s="1"/>
      <c r="B34" s="1"/>
      <c r="C34" s="1"/>
      <c r="D34" s="1" t="s">
        <v>272</v>
      </c>
      <c r="E34" s="1"/>
      <c r="F34" s="1"/>
      <c r="G34" s="1"/>
      <c r="H34" s="1"/>
      <c r="I34" s="1"/>
      <c r="J34" s="1"/>
      <c r="K34" s="1"/>
      <c r="L34" s="1"/>
      <c r="M34" s="1"/>
      <c r="N34" s="1"/>
      <c r="O34" s="1"/>
      <c r="P34" s="33"/>
      <c r="Q34" s="33"/>
      <c r="R34" s="33"/>
      <c r="S34" s="33"/>
      <c r="T34" s="33"/>
      <c r="U34" s="33"/>
      <c r="V34" s="33"/>
      <c r="W34" s="33"/>
      <c r="X34" s="33"/>
      <c r="Y34" s="33"/>
      <c r="Z34" s="33"/>
      <c r="AA34" s="33"/>
      <c r="AB34" s="33"/>
      <c r="AC34" s="33"/>
      <c r="AD34" s="33"/>
      <c r="AE34" s="24"/>
    </row>
    <row r="35" spans="1:31" x14ac:dyDescent="0.3">
      <c r="A35" s="34"/>
      <c r="B35" s="34"/>
      <c r="C35" s="34"/>
      <c r="D35" s="34" t="s">
        <v>273</v>
      </c>
      <c r="E35" s="34"/>
      <c r="F35" s="34"/>
      <c r="G35" s="34"/>
      <c r="H35" s="34"/>
      <c r="I35" s="34"/>
      <c r="J35" s="34"/>
      <c r="K35" s="34"/>
      <c r="L35" s="34"/>
      <c r="M35" s="34"/>
      <c r="N35" s="34" t="s">
        <v>33</v>
      </c>
      <c r="O35" s="34"/>
      <c r="P35" s="35">
        <v>1322686.9099999999</v>
      </c>
      <c r="Q35" s="35">
        <v>1000000</v>
      </c>
      <c r="R35" s="35">
        <v>1800000</v>
      </c>
      <c r="S35" s="35">
        <v>1400000</v>
      </c>
      <c r="T35" s="35">
        <v>1800000</v>
      </c>
      <c r="U35" s="35">
        <v>1400000</v>
      </c>
      <c r="V35" s="35">
        <v>1800000</v>
      </c>
      <c r="W35" s="35">
        <v>1400000</v>
      </c>
      <c r="X35" s="35"/>
      <c r="Y35" s="35"/>
      <c r="Z35" s="35"/>
      <c r="AA35" s="35"/>
      <c r="AB35" s="35"/>
      <c r="AC35" s="35"/>
      <c r="AD35" s="35"/>
      <c r="AE35" s="24"/>
    </row>
    <row r="36" spans="1:31" x14ac:dyDescent="0.3">
      <c r="A36" s="1"/>
      <c r="B36" s="1"/>
      <c r="C36" s="1"/>
      <c r="D36" s="1" t="s">
        <v>274</v>
      </c>
      <c r="E36" s="1"/>
      <c r="F36" s="1"/>
      <c r="G36" s="1"/>
      <c r="H36" s="1"/>
      <c r="I36" s="1"/>
      <c r="J36" s="1"/>
      <c r="K36" s="1"/>
      <c r="L36" s="1"/>
      <c r="M36" s="1"/>
      <c r="N36" s="1"/>
      <c r="O36" s="1"/>
      <c r="P36" s="33"/>
      <c r="Q36" s="33"/>
      <c r="R36" s="33"/>
      <c r="S36" s="33"/>
      <c r="T36" s="33"/>
      <c r="U36" s="33"/>
      <c r="V36" s="33"/>
      <c r="W36" s="33"/>
      <c r="X36" s="33"/>
      <c r="Y36" s="33"/>
      <c r="Z36" s="33"/>
      <c r="AA36" s="33"/>
      <c r="AB36" s="33"/>
      <c r="AC36" s="33"/>
      <c r="AD36" s="33"/>
      <c r="AE36" s="24"/>
    </row>
    <row r="37" spans="1:31" x14ac:dyDescent="0.3">
      <c r="A37" s="1"/>
      <c r="B37" s="1"/>
      <c r="C37" s="1"/>
      <c r="D37" s="1"/>
      <c r="E37" s="1"/>
      <c r="F37" s="1"/>
      <c r="G37" s="1"/>
      <c r="H37" s="1"/>
      <c r="I37" s="1"/>
      <c r="J37" s="1"/>
      <c r="K37" s="1"/>
      <c r="L37" s="1"/>
      <c r="M37" s="1"/>
      <c r="N37" s="1"/>
      <c r="O37" s="1"/>
      <c r="P37" s="33"/>
      <c r="Q37" s="33"/>
      <c r="R37" s="33"/>
      <c r="S37" s="33"/>
      <c r="T37" s="33"/>
      <c r="U37" s="33"/>
      <c r="V37" s="33"/>
      <c r="W37" s="33"/>
      <c r="X37" s="33"/>
      <c r="Y37" s="33"/>
      <c r="Z37" s="33"/>
      <c r="AA37" s="33"/>
      <c r="AB37" s="33"/>
      <c r="AC37" s="33"/>
      <c r="AD37" s="33"/>
      <c r="AE37" s="24"/>
    </row>
  </sheetData>
  <mergeCells count="5">
    <mergeCell ref="A1:E1"/>
    <mergeCell ref="F1:I1"/>
    <mergeCell ref="J1:M1"/>
    <mergeCell ref="P1:W1"/>
    <mergeCell ref="X1:AE1"/>
  </mergeCells>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5542eeb-a478-4fa8-986f-bbd2f235927a" xsi:nil="true"/>
    <lcf76f155ced4ddcb4097134ff3c332f xmlns="5d77a613-4d3a-4cb1-8a79-34d87b7d2b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5B9EB055CF7B24AA83875D285BCB8B7" ma:contentTypeVersion="18" ma:contentTypeDescription="Een nieuw document maken." ma:contentTypeScope="" ma:versionID="b052414d723f385da5a5522b05712ec2">
  <xsd:schema xmlns:xsd="http://www.w3.org/2001/XMLSchema" xmlns:xs="http://www.w3.org/2001/XMLSchema" xmlns:p="http://schemas.microsoft.com/office/2006/metadata/properties" xmlns:ns2="5d77a613-4d3a-4cb1-8a79-34d87b7d2b21" xmlns:ns3="35542eeb-a478-4fa8-986f-bbd2f235927a" targetNamespace="http://schemas.microsoft.com/office/2006/metadata/properties" ma:root="true" ma:fieldsID="bd371e8164ff5d8a3114155d8e759081" ns2:_="" ns3:_="">
    <xsd:import namespace="5d77a613-4d3a-4cb1-8a79-34d87b7d2b21"/>
    <xsd:import namespace="35542eeb-a478-4fa8-986f-bbd2f23592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77a613-4d3a-4cb1-8a79-34d87b7d2b2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69791fa1-a9ac-41d5-993a-bc75c44111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542eeb-a478-4fa8-986f-bbd2f235927a"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220ad734-bc5d-4121-a685-1178cd46efd7}" ma:internalName="TaxCatchAll" ma:showField="CatchAllData" ma:web="35542eeb-a478-4fa8-986f-bbd2f23592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ACB1BD-825F-4221-9FFB-F1028A6280F2}">
  <ds:schemaRefs>
    <ds:schemaRef ds:uri="http://schemas.microsoft.com/sharepoint/v3/contenttype/forms"/>
  </ds:schemaRefs>
</ds:datastoreItem>
</file>

<file path=customXml/itemProps2.xml><?xml version="1.0" encoding="utf-8"?>
<ds:datastoreItem xmlns:ds="http://schemas.openxmlformats.org/officeDocument/2006/customXml" ds:itemID="{31A76B4A-389E-4126-91EA-10ACE7BDCDA0}">
  <ds:schemaRefs>
    <ds:schemaRef ds:uri="http://purl.org/dc/dcmitype/"/>
    <ds:schemaRef ds:uri="3dcb9b0d-92a1-4f55-9fe2-6a0b760dbb68"/>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edc49e9f-356e-404d-82cc-959dd64c0619"/>
    <ds:schemaRef ds:uri="http://schemas.microsoft.com/office/2006/metadata/properties"/>
    <ds:schemaRef ds:uri="http://www.w3.org/XML/1998/namespace"/>
    <ds:schemaRef ds:uri="35542eeb-a478-4fa8-986f-bbd2f235927a"/>
    <ds:schemaRef ds:uri="5d77a613-4d3a-4cb1-8a79-34d87b7d2b21"/>
  </ds:schemaRefs>
</ds:datastoreItem>
</file>

<file path=customXml/itemProps3.xml><?xml version="1.0" encoding="utf-8"?>
<ds:datastoreItem xmlns:ds="http://schemas.openxmlformats.org/officeDocument/2006/customXml" ds:itemID="{23EF2496-7A8A-4D85-BA1D-AC70DB077A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77a613-4d3a-4cb1-8a79-34d87b7d2b21"/>
    <ds:schemaRef ds:uri="35542eeb-a478-4fa8-986f-bbd2f23592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begroting2025</vt:lpstr>
      <vt:lpstr>legende</vt:lpstr>
      <vt:lpstr>SD1</vt:lpstr>
      <vt:lpstr>SD2</vt:lpstr>
      <vt:lpstr>SD3</vt:lpstr>
      <vt:lpstr>SD4</vt:lpstr>
    </vt:vector>
  </TitlesOfParts>
  <Manager/>
  <Company>Bloso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Leen Magherman</dc:creator>
  <cp:keywords/>
  <dc:description/>
  <cp:lastModifiedBy>Martine Vloeberghen</cp:lastModifiedBy>
  <cp:revision/>
  <dcterms:created xsi:type="dcterms:W3CDTF">2016-01-26T09:44:06Z</dcterms:created>
  <dcterms:modified xsi:type="dcterms:W3CDTF">2025-02-13T07:08:53Z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0x010100E5B9EB055CF7B24AA83875D285BCB8B7</vt:lpwstr>
  </property>
  <property fmtid="{D5CDD505-2E9C-101B-9397-08002B2CF9AE}" pid="3" name="_dlc_DocIdItemGuid">
    <vt:lpwstr>c7bba9ae-c64f-42a8-810b-8019cd531d0b</vt:lpwstr>
  </property>
  <property fmtid="{D5CDD505-2E9C-101B-9397-08002B2CF9AE}" pid="4" name="MediaServiceImageTags">
    <vt:lpwstr/>
  </property>
</Properties>
</file>